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Read Me" sheetId="1" r:id="rId1"/>
    <sheet name="Square Top" sheetId="2" r:id="rId2"/>
    <sheet name="Triangle" sheetId="3" r:id="rId3"/>
    <sheet name="Storm sail" sheetId="4" r:id="rId4"/>
  </sheets>
  <definedNames/>
  <calcPr fullCalcOnLoad="1"/>
</workbook>
</file>

<file path=xl/sharedStrings.xml><?xml version="1.0" encoding="utf-8"?>
<sst xmlns="http://schemas.openxmlformats.org/spreadsheetml/2006/main" count="183" uniqueCount="44">
  <si>
    <t>luff length L</t>
  </si>
  <si>
    <t>in</t>
  </si>
  <si>
    <t>m</t>
  </si>
  <si>
    <t>head H</t>
  </si>
  <si>
    <t>theta</t>
  </si>
  <si>
    <t>phi</t>
  </si>
  <si>
    <t>rad</t>
  </si>
  <si>
    <t>deg</t>
  </si>
  <si>
    <t>foot F</t>
  </si>
  <si>
    <t>A1</t>
  </si>
  <si>
    <t>A2</t>
  </si>
  <si>
    <t>A tot</t>
  </si>
  <si>
    <t>in^2</t>
  </si>
  <si>
    <t>m^2</t>
  </si>
  <si>
    <t>[L*cos (theta)]</t>
  </si>
  <si>
    <t>Plot calculations</t>
  </si>
  <si>
    <t>X coordinate</t>
  </si>
  <si>
    <t>luff</t>
  </si>
  <si>
    <t>head</t>
  </si>
  <si>
    <t>foot</t>
  </si>
  <si>
    <t>horizontal center of effort- by area (distance x from tack of sail)</t>
  </si>
  <si>
    <t>vertical center of effort- by area (distance y from tack of sail)</t>
  </si>
  <si>
    <t>Storm sail configuration</t>
  </si>
  <si>
    <t>leach</t>
  </si>
  <si>
    <t>if x &lt; L cos (t)</t>
  </si>
  <si>
    <t>if x &gt; L cos(t)</t>
  </si>
  <si>
    <t>x=</t>
  </si>
  <si>
    <t>y=</t>
  </si>
  <si>
    <t>C=</t>
  </si>
  <si>
    <t>B=</t>
  </si>
  <si>
    <t>A=</t>
  </si>
  <si>
    <t>CE</t>
  </si>
  <si>
    <t>Red cells contain parameters that you can change to test different configurations</t>
  </si>
  <si>
    <t>Blue cells contain calculations that should not be altered unless you wish to improve/expand the file's funtionality</t>
  </si>
  <si>
    <t>When actually cutting sail you may wish to add a slight curve to the leach and foot of the sail</t>
  </si>
  <si>
    <t xml:space="preserve">The vertical center of effort denotes the height of the horizontal line that cuts the sail into two equal areas.  This means that if you know that the total force on the sail is 10 lbs, then you can model the sail as having 10 lbs applied to it at the height y.  If you balance this moment with the moment required to lift one wheel off the ground then you have a rough estimate of how the sail might perform.   In general, it is favorable to keep the center of effort as low as possible to avoid capsizing.  </t>
  </si>
  <si>
    <t xml:space="preserve">all three sheets are the same and just copied for conveinence.  To make a square top just include a head dimension H.  To make a triangular configuration let H = 0.  </t>
  </si>
  <si>
    <t>D</t>
  </si>
  <si>
    <t>the picture to the left shows the quantities that can be changed to create your sail plan</t>
  </si>
  <si>
    <t xml:space="preserve">The horizontal center of effort denotes the position of the vertical line that cuts the sail into two equal areas.  This is a more arbitrary calculation because the actual center of effort of an air foil depends on the foil shape.  This calculation can still be useful in deciding where to locate the mast step on the platform.  If you already have a sail and know where the balanced mast step location is, then you can compare that to the proposed sail plan to see if the mast step will need to be moved.  </t>
  </si>
  <si>
    <t>vehicle length</t>
  </si>
  <si>
    <t>(rear wheels to front wheel)</t>
  </si>
  <si>
    <t>From collected data C=</t>
  </si>
  <si>
    <t>The mast step should be placed a distance D from the rear axle where D=L*C+x (L=distance between front and rear wheels)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</si>
</sst>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
    <numFmt numFmtId="168" formatCode="0.0000000"/>
    <numFmt numFmtId="169" formatCode="0.000000"/>
    <numFmt numFmtId="170" formatCode="0.0000E+00"/>
    <numFmt numFmtId="171" formatCode="0.000E+00"/>
    <numFmt numFmtId="172" formatCode="0.0E+00"/>
  </numFmts>
  <fonts count="10">
    <font>
      <sz val="10"/>
      <name val="Arial"/>
      <family val="0"/>
    </font>
    <font>
      <sz val="10"/>
      <color indexed="12"/>
      <name val="Arial"/>
      <family val="2"/>
    </font>
    <font>
      <sz val="10"/>
      <color indexed="10"/>
      <name val="Arial"/>
      <family val="2"/>
    </font>
    <font>
      <b/>
      <sz val="10"/>
      <name val="Arial"/>
      <family val="2"/>
    </font>
    <font>
      <b/>
      <sz val="10"/>
      <color indexed="8"/>
      <name val="Arial"/>
      <family val="2"/>
    </font>
    <font>
      <b/>
      <sz val="8.75"/>
      <name val="Arial"/>
      <family val="0"/>
    </font>
    <font>
      <sz val="8"/>
      <name val="Arial"/>
      <family val="0"/>
    </font>
    <font>
      <b/>
      <sz val="10"/>
      <color indexed="12"/>
      <name val="Arial"/>
      <family val="2"/>
    </font>
    <font>
      <b/>
      <sz val="10"/>
      <color indexed="10"/>
      <name val="Arial"/>
      <family val="2"/>
    </font>
    <font>
      <sz val="10"/>
      <color indexed="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1" fillId="0" borderId="0" xfId="0" applyNumberFormat="1" applyFont="1" applyAlignment="1">
      <alignment/>
    </xf>
    <xf numFmtId="0" fontId="1" fillId="0" borderId="0" xfId="0" applyFont="1" applyAlignment="1">
      <alignment/>
    </xf>
    <xf numFmtId="2" fontId="1" fillId="0" borderId="0" xfId="0" applyNumberFormat="1" applyFont="1" applyAlignment="1">
      <alignment/>
    </xf>
    <xf numFmtId="0" fontId="2" fillId="0" borderId="0" xfId="0" applyFont="1" applyAlignment="1">
      <alignment/>
    </xf>
    <xf numFmtId="0" fontId="3" fillId="0" borderId="0" xfId="0" applyFont="1" applyAlignment="1">
      <alignment/>
    </xf>
    <xf numFmtId="167" fontId="1" fillId="0" borderId="0" xfId="0" applyNumberFormat="1" applyFont="1" applyAlignment="1">
      <alignment/>
    </xf>
    <xf numFmtId="0" fontId="4" fillId="0" borderId="0" xfId="0" applyFont="1" applyAlignment="1">
      <alignment/>
    </xf>
    <xf numFmtId="0" fontId="7" fillId="0" borderId="0" xfId="0" applyFont="1" applyAlignment="1">
      <alignment/>
    </xf>
    <xf numFmtId="167" fontId="7" fillId="0" borderId="0" xfId="0" applyNumberFormat="1" applyFont="1" applyAlignment="1">
      <alignment/>
    </xf>
    <xf numFmtId="164" fontId="7" fillId="0" borderId="0" xfId="0" applyNumberFormat="1" applyFont="1" applyAlignment="1">
      <alignment/>
    </xf>
    <xf numFmtId="0" fontId="8" fillId="0" borderId="0" xfId="0" applyFont="1" applyAlignment="1">
      <alignment/>
    </xf>
    <xf numFmtId="167" fontId="8" fillId="0" borderId="0" xfId="0" applyNumberFormat="1" applyFont="1" applyAlignment="1">
      <alignment/>
    </xf>
    <xf numFmtId="0" fontId="1" fillId="0" borderId="0" xfId="0" applyFont="1" applyAlignment="1">
      <alignment horizontal="center"/>
    </xf>
    <xf numFmtId="167" fontId="1" fillId="0" borderId="0" xfId="0" applyNumberFormat="1" applyFont="1" applyAlignment="1">
      <alignment horizontal="center"/>
    </xf>
    <xf numFmtId="172" fontId="1" fillId="0" borderId="0" xfId="0" applyNumberFormat="1" applyFont="1" applyAlignment="1">
      <alignment horizontal="center"/>
    </xf>
    <xf numFmtId="0" fontId="0" fillId="0" borderId="0" xfId="0" applyNumberFormat="1" applyAlignment="1">
      <alignment wrapText="1"/>
    </xf>
    <xf numFmtId="0" fontId="2" fillId="0" borderId="0" xfId="0" applyNumberFormat="1" applyFont="1" applyAlignment="1">
      <alignment wrapText="1"/>
    </xf>
    <xf numFmtId="0" fontId="1" fillId="0" borderId="0" xfId="0" applyNumberFormat="1" applyFont="1" applyAlignment="1">
      <alignment wrapText="1"/>
    </xf>
    <xf numFmtId="0" fontId="9" fillId="0" borderId="0" xfId="0" applyNumberFormat="1" applyFont="1" applyAlignment="1">
      <alignment wrapText="1"/>
    </xf>
    <xf numFmtId="0" fontId="1"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Sail pattern</a:t>
            </a:r>
          </a:p>
        </c:rich>
      </c:tx>
      <c:layout/>
      <c:spPr>
        <a:noFill/>
        <a:ln>
          <a:noFill/>
        </a:ln>
      </c:spPr>
    </c:title>
    <c:plotArea>
      <c:layout/>
      <c:scatterChart>
        <c:scatterStyle val="smooth"/>
        <c:varyColors val="0"/>
        <c:ser>
          <c:idx val="0"/>
          <c:order val="0"/>
          <c:tx>
            <c:strRef>
              <c:f>'Square Top'!$B$32</c:f>
              <c:strCache>
                <c:ptCount val="1"/>
                <c:pt idx="0">
                  <c:v>luff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'Square Top'!$A$33:$A$107</c:f>
              <c:numCache/>
            </c:numRef>
          </c:xVal>
          <c:yVal>
            <c:numRef>
              <c:f>'Square Top'!$B$33:$B$107</c:f>
              <c:numCache/>
            </c:numRef>
          </c:yVal>
          <c:smooth val="1"/>
        </c:ser>
        <c:ser>
          <c:idx val="1"/>
          <c:order val="1"/>
          <c:tx>
            <c:strRef>
              <c:f>'Square Top'!$C$32</c:f>
              <c:strCache>
                <c:ptCount val="1"/>
                <c:pt idx="0">
                  <c:v>head</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'Square Top'!$A$33:$A$107</c:f>
              <c:numCache/>
            </c:numRef>
          </c:xVal>
          <c:yVal>
            <c:numRef>
              <c:f>'Square Top'!$C$33:$C$107</c:f>
              <c:numCache/>
            </c:numRef>
          </c:yVal>
          <c:smooth val="1"/>
        </c:ser>
        <c:ser>
          <c:idx val="2"/>
          <c:order val="2"/>
          <c:tx>
            <c:strRef>
              <c:f>'Square Top'!$D$32</c:f>
              <c:strCache>
                <c:ptCount val="1"/>
                <c:pt idx="0">
                  <c:v>foot</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'Square Top'!$A$33:$A$107</c:f>
              <c:numCache/>
            </c:numRef>
          </c:xVal>
          <c:yVal>
            <c:numRef>
              <c:f>'Square Top'!$D$33:$D$107</c:f>
              <c:numCache/>
            </c:numRef>
          </c:yVal>
          <c:smooth val="1"/>
        </c:ser>
        <c:ser>
          <c:idx val="3"/>
          <c:order val="3"/>
          <c:tx>
            <c:strRef>
              <c:f>'Square Top'!$E$32</c:f>
              <c:strCache>
                <c:ptCount val="1"/>
                <c:pt idx="0">
                  <c:v>leach</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'Square Top'!$A$33:$A$107</c:f>
              <c:numCache/>
            </c:numRef>
          </c:xVal>
          <c:yVal>
            <c:numRef>
              <c:f>'Square Top'!$E$33:$E$107</c:f>
              <c:numCache/>
            </c:numRef>
          </c:yVal>
          <c:smooth val="1"/>
        </c:ser>
        <c:ser>
          <c:idx val="4"/>
          <c:order val="4"/>
          <c:tx>
            <c:v>CE</c:v>
          </c:tx>
          <c:spPr>
            <a:ln w="12700">
              <a:solidFill>
                <a:srgbClr val="C0C0C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'Square Top'!$A$33:$A$107</c:f>
              <c:numCache/>
            </c:numRef>
          </c:xVal>
          <c:yVal>
            <c:numRef>
              <c:f>'Square Top'!$F$33:$F$107</c:f>
              <c:numCache/>
            </c:numRef>
          </c:yVal>
          <c:smooth val="1"/>
        </c:ser>
        <c:axId val="35352128"/>
        <c:axId val="49733697"/>
      </c:scatterChart>
      <c:valAx>
        <c:axId val="35352128"/>
        <c:scaling>
          <c:orientation val="minMax"/>
          <c:max val="25"/>
          <c:min val="0"/>
        </c:scaling>
        <c:axPos val="b"/>
        <c:majorGridlines/>
        <c:minorGridlines/>
        <c:delete val="0"/>
        <c:numFmt formatCode="General" sourceLinked="1"/>
        <c:majorTickMark val="out"/>
        <c:minorTickMark val="none"/>
        <c:tickLblPos val="nextTo"/>
        <c:crossAx val="49733697"/>
        <c:crosses val="autoZero"/>
        <c:crossBetween val="midCat"/>
        <c:dispUnits/>
        <c:majorUnit val="10"/>
        <c:minorUnit val="2"/>
      </c:valAx>
      <c:valAx>
        <c:axId val="49733697"/>
        <c:scaling>
          <c:orientation val="minMax"/>
          <c:max val="60"/>
          <c:min val="0"/>
        </c:scaling>
        <c:axPos val="l"/>
        <c:majorGridlines/>
        <c:minorGridlines/>
        <c:delete val="0"/>
        <c:numFmt formatCode="General" sourceLinked="1"/>
        <c:majorTickMark val="out"/>
        <c:minorTickMark val="none"/>
        <c:tickLblPos val="nextTo"/>
        <c:crossAx val="35352128"/>
        <c:crosses val="autoZero"/>
        <c:crossBetween val="midCat"/>
        <c:dispUnits/>
        <c:majorUnit val="10"/>
        <c:minorUnit val="2"/>
      </c:valAx>
      <c:spPr>
        <a:gradFill rotWithShape="1">
          <a:gsLst>
            <a:gs pos="0">
              <a:srgbClr val="C0C0C0"/>
            </a:gs>
            <a:gs pos="100000">
              <a:srgbClr val="585858"/>
            </a:gs>
          </a:gsLst>
          <a:lin ang="5400000" scaled="1"/>
        </a:gra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Sail pattern</a:t>
            </a:r>
          </a:p>
        </c:rich>
      </c:tx>
      <c:layout/>
      <c:spPr>
        <a:noFill/>
        <a:ln>
          <a:noFill/>
        </a:ln>
      </c:spPr>
    </c:title>
    <c:plotArea>
      <c:layout/>
      <c:scatterChart>
        <c:scatterStyle val="smooth"/>
        <c:varyColors val="0"/>
        <c:ser>
          <c:idx val="0"/>
          <c:order val="0"/>
          <c:tx>
            <c:strRef>
              <c:f>Triangle!$B$32</c:f>
              <c:strCache>
                <c:ptCount val="1"/>
                <c:pt idx="0">
                  <c:v>luff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Triangle!$A$33:$A$107</c:f>
              <c:numCache/>
            </c:numRef>
          </c:xVal>
          <c:yVal>
            <c:numRef>
              <c:f>Triangle!$B$33:$B$107</c:f>
              <c:numCache/>
            </c:numRef>
          </c:yVal>
          <c:smooth val="1"/>
        </c:ser>
        <c:ser>
          <c:idx val="1"/>
          <c:order val="1"/>
          <c:tx>
            <c:strRef>
              <c:f>Triangle!$C$32</c:f>
              <c:strCache>
                <c:ptCount val="1"/>
                <c:pt idx="0">
                  <c:v>head</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Triangle!$A$33:$A$107</c:f>
              <c:numCache/>
            </c:numRef>
          </c:xVal>
          <c:yVal>
            <c:numRef>
              <c:f>Triangle!$C$33:$C$107</c:f>
              <c:numCache/>
            </c:numRef>
          </c:yVal>
          <c:smooth val="1"/>
        </c:ser>
        <c:ser>
          <c:idx val="2"/>
          <c:order val="2"/>
          <c:tx>
            <c:strRef>
              <c:f>Triangle!$D$32</c:f>
              <c:strCache>
                <c:ptCount val="1"/>
                <c:pt idx="0">
                  <c:v>foot</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Triangle!$A$33:$A$107</c:f>
              <c:numCache/>
            </c:numRef>
          </c:xVal>
          <c:yVal>
            <c:numRef>
              <c:f>Triangle!$D$33:$D$107</c:f>
              <c:numCache/>
            </c:numRef>
          </c:yVal>
          <c:smooth val="1"/>
        </c:ser>
        <c:ser>
          <c:idx val="3"/>
          <c:order val="3"/>
          <c:tx>
            <c:strRef>
              <c:f>Triangle!$E$32</c:f>
              <c:strCache>
                <c:ptCount val="1"/>
                <c:pt idx="0">
                  <c:v>leach</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Triangle!$A$33:$A$107</c:f>
              <c:numCache/>
            </c:numRef>
          </c:xVal>
          <c:yVal>
            <c:numRef>
              <c:f>Triangle!$E$33:$E$107</c:f>
              <c:numCache/>
            </c:numRef>
          </c:yVal>
          <c:smooth val="1"/>
        </c:ser>
        <c:ser>
          <c:idx val="4"/>
          <c:order val="4"/>
          <c:tx>
            <c:v>CE</c:v>
          </c:tx>
          <c:spPr>
            <a:ln w="12700">
              <a:solidFill>
                <a:srgbClr val="C0C0C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Triangle!$A$33:$A$107</c:f>
              <c:numCache/>
            </c:numRef>
          </c:xVal>
          <c:yVal>
            <c:numRef>
              <c:f>Triangle!$F$33:$F$107</c:f>
              <c:numCache/>
            </c:numRef>
          </c:yVal>
          <c:smooth val="1"/>
        </c:ser>
        <c:axId val="44950090"/>
        <c:axId val="1897627"/>
      </c:scatterChart>
      <c:valAx>
        <c:axId val="44950090"/>
        <c:scaling>
          <c:orientation val="minMax"/>
          <c:max val="25"/>
          <c:min val="0"/>
        </c:scaling>
        <c:axPos val="b"/>
        <c:majorGridlines/>
        <c:minorGridlines/>
        <c:delete val="0"/>
        <c:numFmt formatCode="General" sourceLinked="1"/>
        <c:majorTickMark val="out"/>
        <c:minorTickMark val="none"/>
        <c:tickLblPos val="nextTo"/>
        <c:crossAx val="1897627"/>
        <c:crosses val="autoZero"/>
        <c:crossBetween val="midCat"/>
        <c:dispUnits/>
        <c:majorUnit val="10"/>
        <c:minorUnit val="2"/>
      </c:valAx>
      <c:valAx>
        <c:axId val="1897627"/>
        <c:scaling>
          <c:orientation val="minMax"/>
          <c:max val="60"/>
          <c:min val="0"/>
        </c:scaling>
        <c:axPos val="l"/>
        <c:majorGridlines/>
        <c:minorGridlines/>
        <c:delete val="0"/>
        <c:numFmt formatCode="General" sourceLinked="1"/>
        <c:majorTickMark val="out"/>
        <c:minorTickMark val="none"/>
        <c:tickLblPos val="nextTo"/>
        <c:crossAx val="44950090"/>
        <c:crosses val="autoZero"/>
        <c:crossBetween val="midCat"/>
        <c:dispUnits/>
        <c:majorUnit val="10"/>
        <c:minorUnit val="2"/>
      </c:valAx>
      <c:spPr>
        <a:gradFill rotWithShape="1">
          <a:gsLst>
            <a:gs pos="0">
              <a:srgbClr val="C0C0C0"/>
            </a:gs>
            <a:gs pos="100000">
              <a:srgbClr val="585858"/>
            </a:gs>
          </a:gsLst>
          <a:lin ang="5400000" scaled="1"/>
        </a:gra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Sail pattern</a:t>
            </a:r>
          </a:p>
        </c:rich>
      </c:tx>
      <c:layout/>
      <c:spPr>
        <a:noFill/>
        <a:ln>
          <a:noFill/>
        </a:ln>
      </c:spPr>
    </c:title>
    <c:plotArea>
      <c:layout/>
      <c:scatterChart>
        <c:scatterStyle val="smooth"/>
        <c:varyColors val="0"/>
        <c:ser>
          <c:idx val="0"/>
          <c:order val="0"/>
          <c:tx>
            <c:strRef>
              <c:f>'Storm sail'!$B$32</c:f>
              <c:strCache>
                <c:ptCount val="1"/>
                <c:pt idx="0">
                  <c:v>luff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'Storm sail'!$A$33:$A$107</c:f>
              <c:numCache/>
            </c:numRef>
          </c:xVal>
          <c:yVal>
            <c:numRef>
              <c:f>'Storm sail'!$B$33:$B$107</c:f>
              <c:numCache/>
            </c:numRef>
          </c:yVal>
          <c:smooth val="1"/>
        </c:ser>
        <c:ser>
          <c:idx val="1"/>
          <c:order val="1"/>
          <c:tx>
            <c:strRef>
              <c:f>'Storm sail'!$C$32</c:f>
              <c:strCache>
                <c:ptCount val="1"/>
                <c:pt idx="0">
                  <c:v>head</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'Storm sail'!$A$33:$A$107</c:f>
              <c:numCache/>
            </c:numRef>
          </c:xVal>
          <c:yVal>
            <c:numRef>
              <c:f>'Storm sail'!$C$33:$C$107</c:f>
              <c:numCache/>
            </c:numRef>
          </c:yVal>
          <c:smooth val="1"/>
        </c:ser>
        <c:ser>
          <c:idx val="2"/>
          <c:order val="2"/>
          <c:tx>
            <c:strRef>
              <c:f>'Storm sail'!$D$32</c:f>
              <c:strCache>
                <c:ptCount val="1"/>
                <c:pt idx="0">
                  <c:v>foot</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'Storm sail'!$A$33:$A$107</c:f>
              <c:numCache/>
            </c:numRef>
          </c:xVal>
          <c:yVal>
            <c:numRef>
              <c:f>'Storm sail'!$D$33:$D$107</c:f>
              <c:numCache/>
            </c:numRef>
          </c:yVal>
          <c:smooth val="1"/>
        </c:ser>
        <c:ser>
          <c:idx val="3"/>
          <c:order val="3"/>
          <c:tx>
            <c:strRef>
              <c:f>'Storm sail'!$E$32</c:f>
              <c:strCache>
                <c:ptCount val="1"/>
                <c:pt idx="0">
                  <c:v>leach</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'Storm sail'!$A$33:$A$107</c:f>
              <c:numCache/>
            </c:numRef>
          </c:xVal>
          <c:yVal>
            <c:numRef>
              <c:f>'Storm sail'!$E$33:$E$107</c:f>
              <c:numCache/>
            </c:numRef>
          </c:yVal>
          <c:smooth val="1"/>
        </c:ser>
        <c:ser>
          <c:idx val="4"/>
          <c:order val="4"/>
          <c:tx>
            <c:v>CE</c:v>
          </c:tx>
          <c:spPr>
            <a:ln w="12700">
              <a:solidFill>
                <a:srgbClr val="C0C0C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'Storm sail'!$A$33:$A$107</c:f>
              <c:numCache/>
            </c:numRef>
          </c:xVal>
          <c:yVal>
            <c:numRef>
              <c:f>'Storm sail'!$F$33:$F$107</c:f>
              <c:numCache/>
            </c:numRef>
          </c:yVal>
          <c:smooth val="1"/>
        </c:ser>
        <c:axId val="17078644"/>
        <c:axId val="19490069"/>
      </c:scatterChart>
      <c:valAx>
        <c:axId val="17078644"/>
        <c:scaling>
          <c:orientation val="minMax"/>
          <c:max val="25"/>
          <c:min val="0"/>
        </c:scaling>
        <c:axPos val="b"/>
        <c:majorGridlines/>
        <c:minorGridlines/>
        <c:delete val="0"/>
        <c:numFmt formatCode="General" sourceLinked="1"/>
        <c:majorTickMark val="out"/>
        <c:minorTickMark val="none"/>
        <c:tickLblPos val="nextTo"/>
        <c:crossAx val="19490069"/>
        <c:crosses val="autoZero"/>
        <c:crossBetween val="midCat"/>
        <c:dispUnits/>
        <c:majorUnit val="10"/>
        <c:minorUnit val="2"/>
      </c:valAx>
      <c:valAx>
        <c:axId val="19490069"/>
        <c:scaling>
          <c:orientation val="minMax"/>
          <c:max val="60"/>
          <c:min val="0"/>
        </c:scaling>
        <c:axPos val="l"/>
        <c:majorGridlines/>
        <c:minorGridlines/>
        <c:delete val="0"/>
        <c:numFmt formatCode="General" sourceLinked="1"/>
        <c:majorTickMark val="out"/>
        <c:minorTickMark val="none"/>
        <c:tickLblPos val="nextTo"/>
        <c:crossAx val="17078644"/>
        <c:crosses val="autoZero"/>
        <c:crossBetween val="midCat"/>
        <c:dispUnits/>
        <c:majorUnit val="10"/>
        <c:minorUnit val="2"/>
      </c:valAx>
      <c:spPr>
        <a:gradFill rotWithShape="1">
          <a:gsLst>
            <a:gs pos="0">
              <a:srgbClr val="C0C0C0"/>
            </a:gs>
            <a:gs pos="100000">
              <a:srgbClr val="585858"/>
            </a:gs>
          </a:gsLst>
          <a:lin ang="5400000" scaled="1"/>
        </a:gra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2</xdr:col>
      <xdr:colOff>1000125</xdr:colOff>
      <xdr:row>16</xdr:row>
      <xdr:rowOff>95250</xdr:rowOff>
    </xdr:to>
    <xdr:pic>
      <xdr:nvPicPr>
        <xdr:cNvPr id="1" name="Picture 2"/>
        <xdr:cNvPicPr preferRelativeResize="1">
          <a:picLocks noChangeAspect="1"/>
        </xdr:cNvPicPr>
      </xdr:nvPicPr>
      <xdr:blipFill>
        <a:blip r:embed="rId1"/>
        <a:stretch>
          <a:fillRect/>
        </a:stretch>
      </xdr:blipFill>
      <xdr:spPr>
        <a:xfrm>
          <a:off x="28575" y="9525"/>
          <a:ext cx="2190750" cy="445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0</xdr:row>
      <xdr:rowOff>19050</xdr:rowOff>
    </xdr:from>
    <xdr:to>
      <xdr:col>12</xdr:col>
      <xdr:colOff>381000</xdr:colOff>
      <xdr:row>38</xdr:row>
      <xdr:rowOff>114300</xdr:rowOff>
    </xdr:to>
    <xdr:graphicFrame>
      <xdr:nvGraphicFramePr>
        <xdr:cNvPr id="1" name="Chart 1"/>
        <xdr:cNvGraphicFramePr/>
      </xdr:nvGraphicFramePr>
      <xdr:xfrm>
        <a:off x="4267200" y="19050"/>
        <a:ext cx="3429000" cy="6248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0</xdr:row>
      <xdr:rowOff>19050</xdr:rowOff>
    </xdr:from>
    <xdr:to>
      <xdr:col>12</xdr:col>
      <xdr:colOff>381000</xdr:colOff>
      <xdr:row>38</xdr:row>
      <xdr:rowOff>114300</xdr:rowOff>
    </xdr:to>
    <xdr:graphicFrame>
      <xdr:nvGraphicFramePr>
        <xdr:cNvPr id="1" name="Chart 1"/>
        <xdr:cNvGraphicFramePr/>
      </xdr:nvGraphicFramePr>
      <xdr:xfrm>
        <a:off x="4267200" y="19050"/>
        <a:ext cx="3429000" cy="6248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0</xdr:row>
      <xdr:rowOff>19050</xdr:rowOff>
    </xdr:from>
    <xdr:to>
      <xdr:col>12</xdr:col>
      <xdr:colOff>381000</xdr:colOff>
      <xdr:row>38</xdr:row>
      <xdr:rowOff>114300</xdr:rowOff>
    </xdr:to>
    <xdr:graphicFrame>
      <xdr:nvGraphicFramePr>
        <xdr:cNvPr id="1" name="Chart 1"/>
        <xdr:cNvGraphicFramePr/>
      </xdr:nvGraphicFramePr>
      <xdr:xfrm>
        <a:off x="4267200" y="19050"/>
        <a:ext cx="3429000" cy="6248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D1:D17"/>
  <sheetViews>
    <sheetView tabSelected="1" workbookViewId="0" topLeftCell="A1">
      <selection activeCell="D5" sqref="D5"/>
    </sheetView>
  </sheetViews>
  <sheetFormatPr defaultColWidth="9.140625" defaultRowHeight="12.75"/>
  <cols>
    <col min="1" max="2" width="9.140625" style="16" customWidth="1"/>
    <col min="3" max="3" width="15.421875" style="16" customWidth="1"/>
    <col min="4" max="4" width="98.28125" style="16" customWidth="1"/>
    <col min="5" max="18" width="125.7109375" style="16" customWidth="1"/>
    <col min="19" max="16384" width="9.140625" style="16" customWidth="1"/>
  </cols>
  <sheetData>
    <row r="1" ht="12.75">
      <c r="D1" s="17" t="s">
        <v>32</v>
      </c>
    </row>
    <row r="2" ht="25.5">
      <c r="D2" s="18" t="s">
        <v>33</v>
      </c>
    </row>
    <row r="3" ht="12.75">
      <c r="D3" s="18"/>
    </row>
    <row r="4" ht="12.75">
      <c r="D4" s="17" t="s">
        <v>38</v>
      </c>
    </row>
    <row r="5" ht="12.75">
      <c r="D5" s="19"/>
    </row>
    <row r="6" ht="25.5">
      <c r="D6" s="19" t="s">
        <v>36</v>
      </c>
    </row>
    <row r="7" ht="12.75">
      <c r="D7" s="19"/>
    </row>
    <row r="8" ht="12.75">
      <c r="D8" s="16" t="s">
        <v>34</v>
      </c>
    </row>
    <row r="9" ht="12.75">
      <c r="D9" s="19"/>
    </row>
    <row r="10" ht="63.75">
      <c r="D10" s="16" t="s">
        <v>35</v>
      </c>
    </row>
    <row r="11" ht="12.75"/>
    <row r="12" ht="63.75">
      <c r="D12" s="16" t="s">
        <v>39</v>
      </c>
    </row>
    <row r="13" ht="12.75"/>
    <row r="14" ht="25.5">
      <c r="D14" s="16" t="s">
        <v>43</v>
      </c>
    </row>
    <row r="15" ht="12.75"/>
    <row r="16" ht="12.75">
      <c r="D16" s="18" t="s">
        <v>42</v>
      </c>
    </row>
    <row r="17" ht="12.75">
      <c r="D17" s="20">
        <v>0.15</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L107"/>
  <sheetViews>
    <sheetView workbookViewId="0" topLeftCell="A1">
      <selection activeCell="B4" sqref="B4"/>
    </sheetView>
  </sheetViews>
  <sheetFormatPr defaultColWidth="9.140625" defaultRowHeight="12.75"/>
  <cols>
    <col min="1" max="1" width="14.421875" style="0" customWidth="1"/>
    <col min="2" max="2" width="12.7109375" style="0" bestFit="1" customWidth="1"/>
    <col min="3" max="3" width="5.00390625" style="0" bestFit="1" customWidth="1"/>
    <col min="4" max="4" width="5.57421875" style="0" bestFit="1" customWidth="1"/>
    <col min="5" max="5" width="8.57421875" style="0" bestFit="1" customWidth="1"/>
    <col min="6" max="6" width="5.140625" style="0" customWidth="1"/>
    <col min="8" max="8" width="12.57421875" style="0" customWidth="1"/>
  </cols>
  <sheetData>
    <row r="1" spans="1:8" ht="12.75">
      <c r="A1" s="5" t="s">
        <v>22</v>
      </c>
      <c r="H1" s="5"/>
    </row>
    <row r="3" spans="1:12" ht="12.75">
      <c r="A3" s="11" t="s">
        <v>0</v>
      </c>
      <c r="B3" s="12">
        <v>58</v>
      </c>
      <c r="C3" s="11" t="s">
        <v>1</v>
      </c>
      <c r="D3" s="1">
        <f>B3*0.0254</f>
        <v>1.4731999999999998</v>
      </c>
      <c r="E3" s="2" t="s">
        <v>2</v>
      </c>
      <c r="I3" s="4"/>
      <c r="J3" s="4"/>
      <c r="K3" s="1"/>
      <c r="L3" s="2"/>
    </row>
    <row r="4" spans="1:12" ht="12.75">
      <c r="A4" s="11" t="s">
        <v>3</v>
      </c>
      <c r="B4" s="12">
        <v>4</v>
      </c>
      <c r="C4" s="11" t="s">
        <v>1</v>
      </c>
      <c r="D4" s="1">
        <f>B4*0.0254</f>
        <v>0.1016</v>
      </c>
      <c r="E4" s="2" t="s">
        <v>2</v>
      </c>
      <c r="I4" s="4"/>
      <c r="J4" s="4"/>
      <c r="K4" s="1"/>
      <c r="L4" s="2"/>
    </row>
    <row r="5" spans="1:12" ht="12.75">
      <c r="A5" s="11" t="s">
        <v>4</v>
      </c>
      <c r="B5" s="12">
        <v>80</v>
      </c>
      <c r="C5" s="11" t="s">
        <v>7</v>
      </c>
      <c r="D5" s="3">
        <f>RADIANS(B5)</f>
        <v>1.3962634015954636</v>
      </c>
      <c r="E5" s="2" t="s">
        <v>6</v>
      </c>
      <c r="I5" s="4"/>
      <c r="J5" s="4"/>
      <c r="K5" s="3"/>
      <c r="L5" s="2"/>
    </row>
    <row r="6" spans="1:12" ht="12.75">
      <c r="A6" s="11" t="s">
        <v>5</v>
      </c>
      <c r="B6" s="12">
        <v>90</v>
      </c>
      <c r="C6" s="11" t="s">
        <v>7</v>
      </c>
      <c r="D6" s="3">
        <f>RADIANS(B6)</f>
        <v>1.5707963267948966</v>
      </c>
      <c r="E6" s="2" t="s">
        <v>6</v>
      </c>
      <c r="H6" s="4"/>
      <c r="I6" s="4"/>
      <c r="J6" s="4"/>
      <c r="K6" s="3"/>
      <c r="L6" s="2"/>
    </row>
    <row r="7" spans="1:12" ht="12.75">
      <c r="A7" s="11"/>
      <c r="B7" s="12"/>
      <c r="C7" s="11"/>
      <c r="D7" s="3"/>
      <c r="E7" s="2"/>
      <c r="H7" s="4"/>
      <c r="I7" s="4"/>
      <c r="J7" s="4"/>
      <c r="K7" s="3"/>
      <c r="L7" s="2"/>
    </row>
    <row r="8" spans="1:12" ht="12.75">
      <c r="A8" s="11" t="s">
        <v>40</v>
      </c>
      <c r="B8" s="11">
        <v>39</v>
      </c>
      <c r="C8" s="11" t="s">
        <v>1</v>
      </c>
      <c r="D8" s="1">
        <f>B8*0.0254</f>
        <v>0.9905999999999999</v>
      </c>
      <c r="E8" s="2" t="s">
        <v>2</v>
      </c>
      <c r="H8" s="4"/>
      <c r="I8" s="4"/>
      <c r="J8" s="4"/>
      <c r="K8" s="3"/>
      <c r="L8" s="2"/>
    </row>
    <row r="9" spans="1:12" ht="12.75">
      <c r="A9" s="11" t="s">
        <v>41</v>
      </c>
      <c r="B9" s="11"/>
      <c r="C9" s="11"/>
      <c r="D9" s="1"/>
      <c r="E9" s="2"/>
      <c r="H9" s="4"/>
      <c r="I9" s="4"/>
      <c r="J9" s="4"/>
      <c r="K9" s="3"/>
      <c r="L9" s="2"/>
    </row>
    <row r="10" spans="1:12" ht="12.75">
      <c r="A10" s="4"/>
      <c r="B10" s="4"/>
      <c r="C10" s="4"/>
      <c r="D10" s="3"/>
      <c r="E10" s="2"/>
      <c r="H10" s="4"/>
      <c r="I10" s="4"/>
      <c r="J10" s="4"/>
      <c r="K10" s="3"/>
      <c r="L10" s="2"/>
    </row>
    <row r="11" spans="1:12" ht="12.75">
      <c r="A11" s="2" t="s">
        <v>8</v>
      </c>
      <c r="B11" s="6">
        <f>B3*COS(D5)+B4+B3*COS(D6)</f>
        <v>14.071594304681968</v>
      </c>
      <c r="C11" s="2" t="s">
        <v>1</v>
      </c>
      <c r="D11" s="1">
        <f>B11*0.0254</f>
        <v>0.35741849533892195</v>
      </c>
      <c r="E11" s="2" t="s">
        <v>2</v>
      </c>
      <c r="F11" s="2"/>
      <c r="G11" s="2"/>
      <c r="H11" s="2"/>
      <c r="I11" s="6"/>
      <c r="J11" s="2"/>
      <c r="K11" s="1"/>
      <c r="L11" s="2"/>
    </row>
    <row r="12" spans="1:5" ht="12.75">
      <c r="A12" s="4"/>
      <c r="C12" s="4"/>
      <c r="E12" s="2"/>
    </row>
    <row r="13" spans="1:12" ht="12.75">
      <c r="A13" s="2" t="s">
        <v>9</v>
      </c>
      <c r="B13" s="6">
        <f>0.5*(B3^2)*SIN(D5)*COS(D5)</f>
        <v>287.6389405368875</v>
      </c>
      <c r="C13" s="2" t="s">
        <v>12</v>
      </c>
      <c r="D13" s="1">
        <f>B13*0.0254^2</f>
        <v>0.18557313887677834</v>
      </c>
      <c r="E13" s="2" t="s">
        <v>13</v>
      </c>
      <c r="H13" s="2"/>
      <c r="I13" s="6"/>
      <c r="J13" s="2"/>
      <c r="K13" s="1"/>
      <c r="L13" s="2"/>
    </row>
    <row r="14" spans="1:12" ht="12.75">
      <c r="A14" s="2" t="s">
        <v>10</v>
      </c>
      <c r="B14" s="6">
        <f>B4*B3*SIN(D5)+0.5*((B3*SIN(D5))^2)/(TAN(D6))</f>
        <v>228.47539869883238</v>
      </c>
      <c r="C14" s="2" t="s">
        <v>12</v>
      </c>
      <c r="D14" s="1">
        <f>B14*0.0254^2</f>
        <v>0.14740318822453868</v>
      </c>
      <c r="E14" s="2" t="s">
        <v>13</v>
      </c>
      <c r="H14" s="2"/>
      <c r="I14" s="6"/>
      <c r="J14" s="2"/>
      <c r="K14" s="1"/>
      <c r="L14" s="2"/>
    </row>
    <row r="15" spans="1:12" ht="12.75">
      <c r="A15" s="8" t="s">
        <v>11</v>
      </c>
      <c r="B15" s="9">
        <f>SUM(B13:B14)</f>
        <v>516.1143392357199</v>
      </c>
      <c r="C15" s="8" t="s">
        <v>12</v>
      </c>
      <c r="D15" s="10">
        <f>B15*0.0254^2</f>
        <v>0.332976327101317</v>
      </c>
      <c r="E15" s="8" t="s">
        <v>13</v>
      </c>
      <c r="H15" s="2"/>
      <c r="I15" s="6"/>
      <c r="J15" s="2"/>
      <c r="K15" s="1"/>
      <c r="L15" s="2"/>
    </row>
    <row r="17" spans="1:8" ht="12.75">
      <c r="A17" s="7" t="s">
        <v>20</v>
      </c>
      <c r="H17" s="7"/>
    </row>
    <row r="18" spans="2:8" ht="12.75">
      <c r="B18" s="2" t="s">
        <v>14</v>
      </c>
      <c r="C18" s="6">
        <f>B3*COS(D5)</f>
        <v>10.071594304681964</v>
      </c>
      <c r="D18" s="2" t="s">
        <v>1</v>
      </c>
      <c r="H18" s="7"/>
    </row>
    <row r="19" spans="1:10" ht="12.75">
      <c r="A19" s="2" t="s">
        <v>24</v>
      </c>
      <c r="B19" s="2" t="s">
        <v>26</v>
      </c>
      <c r="C19" s="6">
        <f>SQRT(B15/(TAN(D5)))</f>
        <v>9.539647956700446</v>
      </c>
      <c r="D19" s="2" t="s">
        <v>1</v>
      </c>
      <c r="E19" s="2"/>
      <c r="F19" s="6"/>
      <c r="G19" s="2"/>
      <c r="I19" s="6"/>
      <c r="J19" s="2"/>
    </row>
    <row r="20" spans="1:12" ht="12.75">
      <c r="A20" s="2" t="s">
        <v>25</v>
      </c>
      <c r="B20" s="2" t="s">
        <v>26</v>
      </c>
      <c r="C20" s="6">
        <f>B3*COS(D5)+((B3*SIN(D5))^-1)*(B15*0.5-B13)</f>
        <v>9.553695728511475</v>
      </c>
      <c r="D20" s="2" t="s">
        <v>1</v>
      </c>
      <c r="E20" s="2"/>
      <c r="F20" s="6"/>
      <c r="G20" s="2"/>
      <c r="H20" s="2"/>
      <c r="I20" s="6"/>
      <c r="J20" s="2"/>
      <c r="K20" s="1"/>
      <c r="L20" s="2"/>
    </row>
    <row r="21" spans="2:6" ht="12.75">
      <c r="B21" s="8" t="s">
        <v>26</v>
      </c>
      <c r="C21" s="9">
        <f>IF(C19&lt;C18,C19,C20)</f>
        <v>9.539647956700446</v>
      </c>
      <c r="D21" s="8" t="s">
        <v>1</v>
      </c>
      <c r="E21" s="10">
        <f>C21*0.0254</f>
        <v>0.24230705810019132</v>
      </c>
      <c r="F21" s="8" t="s">
        <v>2</v>
      </c>
    </row>
    <row r="22" spans="2:6" ht="12.75">
      <c r="B22" s="8" t="s">
        <v>37</v>
      </c>
      <c r="C22" s="9">
        <f>'Read Me'!D17*B8+C21</f>
        <v>15.389647956700445</v>
      </c>
      <c r="D22" s="8" t="s">
        <v>1</v>
      </c>
      <c r="E22" s="10">
        <f>C22*0.0254</f>
        <v>0.39089705810019126</v>
      </c>
      <c r="F22" s="8" t="s">
        <v>2</v>
      </c>
    </row>
    <row r="23" spans="1:12" ht="12.75">
      <c r="A23" s="2"/>
      <c r="B23" s="8"/>
      <c r="C23" s="9"/>
      <c r="D23" s="8"/>
      <c r="E23" s="2"/>
      <c r="H23" s="2"/>
      <c r="I23" s="6"/>
      <c r="J23" s="2"/>
      <c r="K23" s="1"/>
      <c r="L23" s="2"/>
    </row>
    <row r="24" spans="1:12" ht="12.75">
      <c r="A24" s="7" t="s">
        <v>21</v>
      </c>
      <c r="B24" s="6"/>
      <c r="C24" s="2"/>
      <c r="D24" s="1"/>
      <c r="E24" s="2"/>
      <c r="H24" s="2"/>
      <c r="I24" s="6"/>
      <c r="J24" s="2"/>
      <c r="K24" s="1"/>
      <c r="L24" s="2"/>
    </row>
    <row r="25" spans="1:12" ht="12.75">
      <c r="A25" s="2" t="s">
        <v>30</v>
      </c>
      <c r="B25" s="6">
        <f>(1/(2*TAN(D5)))+(1/(2*TAN(D6)))</f>
        <v>0.08816349035423256</v>
      </c>
      <c r="C25" s="2"/>
      <c r="D25" s="1"/>
      <c r="E25" s="2"/>
      <c r="H25" s="2"/>
      <c r="I25" s="6"/>
      <c r="J25" s="2"/>
      <c r="K25" s="1"/>
      <c r="L25" s="2"/>
    </row>
    <row r="26" spans="1:12" ht="12.75">
      <c r="A26" s="2" t="s">
        <v>29</v>
      </c>
      <c r="B26" s="6">
        <f>-B11</f>
        <v>-14.071594304681968</v>
      </c>
      <c r="C26" s="2"/>
      <c r="D26" s="1"/>
      <c r="E26" s="2"/>
      <c r="H26" s="2"/>
      <c r="I26" s="6"/>
      <c r="J26" s="2"/>
      <c r="K26" s="1"/>
      <c r="L26" s="2"/>
    </row>
    <row r="27" spans="1:12" ht="12.75">
      <c r="A27" s="2" t="s">
        <v>28</v>
      </c>
      <c r="B27" s="6">
        <f>0.5*B15</f>
        <v>258.0571696178599</v>
      </c>
      <c r="C27" s="2"/>
      <c r="D27" s="1"/>
      <c r="E27" s="2"/>
      <c r="H27" s="2"/>
      <c r="I27" s="6"/>
      <c r="J27" s="2"/>
      <c r="K27" s="1"/>
      <c r="L27" s="2"/>
    </row>
    <row r="28" spans="1:12" ht="12.75">
      <c r="A28" s="8" t="s">
        <v>27</v>
      </c>
      <c r="B28" s="9">
        <f>(1/(2*B25))*(-B26-SQRT(B26*B26-4*B25*B27))</f>
        <v>21.13844304619084</v>
      </c>
      <c r="C28" s="8" t="s">
        <v>1</v>
      </c>
      <c r="D28" s="10">
        <f>B28*0.0254</f>
        <v>0.5369164533732473</v>
      </c>
      <c r="E28" s="8" t="s">
        <v>2</v>
      </c>
      <c r="H28" s="2"/>
      <c r="I28" s="6"/>
      <c r="J28" s="2"/>
      <c r="K28" s="1"/>
      <c r="L28" s="2"/>
    </row>
    <row r="30" ht="12.75">
      <c r="A30" s="5" t="s">
        <v>15</v>
      </c>
    </row>
    <row r="32" spans="1:6" ht="12.75">
      <c r="A32" s="13" t="s">
        <v>16</v>
      </c>
      <c r="B32" s="13" t="s">
        <v>17</v>
      </c>
      <c r="C32" s="13" t="s">
        <v>18</v>
      </c>
      <c r="D32" s="13" t="s">
        <v>19</v>
      </c>
      <c r="E32" s="13" t="s">
        <v>23</v>
      </c>
      <c r="F32" s="13" t="s">
        <v>31</v>
      </c>
    </row>
    <row r="33" spans="1:6" ht="12.75">
      <c r="A33" s="13">
        <v>0</v>
      </c>
      <c r="B33" s="14">
        <f aca="true" t="shared" si="0" ref="B33:B64">TAN($D$5)*A33</f>
        <v>0</v>
      </c>
      <c r="C33" s="14">
        <f aca="true" t="shared" si="1" ref="C33:C64">$B$3*SIN($D$5)</f>
        <v>57.118849674708066</v>
      </c>
      <c r="D33" s="13">
        <v>0</v>
      </c>
      <c r="E33" s="15">
        <f aca="true" t="shared" si="2" ref="E33:E64">(TAN($D$6))*($B$11-A33)</f>
        <v>2.297124768562276E+17</v>
      </c>
      <c r="F33" s="14">
        <f aca="true" t="shared" si="3" ref="F33:F64">$B$28</f>
        <v>21.13844304619084</v>
      </c>
    </row>
    <row r="34" spans="1:6" ht="12.75">
      <c r="A34" s="14">
        <f aca="true" t="shared" si="4" ref="A34:A65">A33+$B$11/25</f>
        <v>0.5628637721872787</v>
      </c>
      <c r="B34" s="14">
        <f t="shared" si="0"/>
        <v>3.192159078127156</v>
      </c>
      <c r="C34" s="14">
        <f t="shared" si="1"/>
        <v>57.118849674708066</v>
      </c>
      <c r="D34" s="13">
        <v>0</v>
      </c>
      <c r="E34" s="15">
        <f t="shared" si="2"/>
        <v>2.2052397778197846E+17</v>
      </c>
      <c r="F34" s="14">
        <f t="shared" si="3"/>
        <v>21.13844304619084</v>
      </c>
    </row>
    <row r="35" spans="1:6" ht="12.75">
      <c r="A35" s="14">
        <f t="shared" si="4"/>
        <v>1.1257275443745574</v>
      </c>
      <c r="B35" s="14">
        <f t="shared" si="0"/>
        <v>6.384318156254312</v>
      </c>
      <c r="C35" s="14">
        <f t="shared" si="1"/>
        <v>57.118849674708066</v>
      </c>
      <c r="D35" s="13">
        <v>0</v>
      </c>
      <c r="E35" s="15">
        <f t="shared" si="2"/>
        <v>2.1133547870772938E+17</v>
      </c>
      <c r="F35" s="14">
        <f t="shared" si="3"/>
        <v>21.13844304619084</v>
      </c>
    </row>
    <row r="36" spans="1:6" ht="12.75">
      <c r="A36" s="14">
        <f t="shared" si="4"/>
        <v>1.688591316561836</v>
      </c>
      <c r="B36" s="14">
        <f t="shared" si="0"/>
        <v>9.576477234381468</v>
      </c>
      <c r="C36" s="14">
        <f t="shared" si="1"/>
        <v>57.118849674708066</v>
      </c>
      <c r="D36" s="13">
        <v>0</v>
      </c>
      <c r="E36" s="15">
        <f t="shared" si="2"/>
        <v>2.021469796334803E+17</v>
      </c>
      <c r="F36" s="14">
        <f t="shared" si="3"/>
        <v>21.13844304619084</v>
      </c>
    </row>
    <row r="37" spans="1:6" ht="12.75">
      <c r="A37" s="14">
        <f t="shared" si="4"/>
        <v>2.2514550887491147</v>
      </c>
      <c r="B37" s="14">
        <f t="shared" si="0"/>
        <v>12.768636312508624</v>
      </c>
      <c r="C37" s="14">
        <f t="shared" si="1"/>
        <v>57.118849674708066</v>
      </c>
      <c r="D37" s="13">
        <v>0</v>
      </c>
      <c r="E37" s="15">
        <f t="shared" si="2"/>
        <v>1.9295848055923117E+17</v>
      </c>
      <c r="F37" s="14">
        <f t="shared" si="3"/>
        <v>21.13844304619084</v>
      </c>
    </row>
    <row r="38" spans="1:6" ht="12.75">
      <c r="A38" s="14">
        <f t="shared" si="4"/>
        <v>2.8143188609363934</v>
      </c>
      <c r="B38" s="14">
        <f t="shared" si="0"/>
        <v>15.96079539063578</v>
      </c>
      <c r="C38" s="14">
        <f t="shared" si="1"/>
        <v>57.118849674708066</v>
      </c>
      <c r="D38" s="13">
        <v>0</v>
      </c>
      <c r="E38" s="15">
        <f t="shared" si="2"/>
        <v>1.8376998148498205E+17</v>
      </c>
      <c r="F38" s="14">
        <f t="shared" si="3"/>
        <v>21.13844304619084</v>
      </c>
    </row>
    <row r="39" spans="1:6" ht="12.75">
      <c r="A39" s="14">
        <f t="shared" si="4"/>
        <v>3.377182633123672</v>
      </c>
      <c r="B39" s="14">
        <f t="shared" si="0"/>
        <v>19.152954468762935</v>
      </c>
      <c r="C39" s="14">
        <f t="shared" si="1"/>
        <v>57.118849674708066</v>
      </c>
      <c r="D39" s="13">
        <v>0</v>
      </c>
      <c r="E39" s="15">
        <f t="shared" si="2"/>
        <v>1.7458148241073296E+17</v>
      </c>
      <c r="F39" s="14">
        <f t="shared" si="3"/>
        <v>21.13844304619084</v>
      </c>
    </row>
    <row r="40" spans="1:6" ht="12.75">
      <c r="A40" s="14">
        <f t="shared" si="4"/>
        <v>3.9400464053109507</v>
      </c>
      <c r="B40" s="14">
        <f t="shared" si="0"/>
        <v>22.345113546890094</v>
      </c>
      <c r="C40" s="14">
        <f t="shared" si="1"/>
        <v>57.118849674708066</v>
      </c>
      <c r="D40" s="13">
        <v>0</v>
      </c>
      <c r="E40" s="15">
        <f t="shared" si="2"/>
        <v>1.6539298333648387E+17</v>
      </c>
      <c r="F40" s="14">
        <f t="shared" si="3"/>
        <v>21.13844304619084</v>
      </c>
    </row>
    <row r="41" spans="1:6" ht="12.75">
      <c r="A41" s="14">
        <f t="shared" si="4"/>
        <v>4.502910177498229</v>
      </c>
      <c r="B41" s="14">
        <f t="shared" si="0"/>
        <v>25.53727262501725</v>
      </c>
      <c r="C41" s="14">
        <f t="shared" si="1"/>
        <v>57.118849674708066</v>
      </c>
      <c r="D41" s="13">
        <v>0</v>
      </c>
      <c r="E41" s="15">
        <f t="shared" si="2"/>
        <v>1.5620448426223475E+17</v>
      </c>
      <c r="F41" s="14">
        <f t="shared" si="3"/>
        <v>21.13844304619084</v>
      </c>
    </row>
    <row r="42" spans="1:6" ht="12.75">
      <c r="A42" s="14">
        <f t="shared" si="4"/>
        <v>5.065773949685508</v>
      </c>
      <c r="B42" s="14">
        <f t="shared" si="0"/>
        <v>28.729431703144407</v>
      </c>
      <c r="C42" s="14">
        <f t="shared" si="1"/>
        <v>57.118849674708066</v>
      </c>
      <c r="D42" s="13">
        <v>0</v>
      </c>
      <c r="E42" s="15">
        <f t="shared" si="2"/>
        <v>1.4701598518798563E+17</v>
      </c>
      <c r="F42" s="14">
        <f t="shared" si="3"/>
        <v>21.13844304619084</v>
      </c>
    </row>
    <row r="43" spans="1:6" ht="12.75">
      <c r="A43" s="14">
        <f t="shared" si="4"/>
        <v>5.628637721872787</v>
      </c>
      <c r="B43" s="14">
        <f t="shared" si="0"/>
        <v>31.92159078127156</v>
      </c>
      <c r="C43" s="14">
        <f t="shared" si="1"/>
        <v>57.118849674708066</v>
      </c>
      <c r="D43" s="13">
        <v>0</v>
      </c>
      <c r="E43" s="15">
        <f t="shared" si="2"/>
        <v>1.3782748611373656E+17</v>
      </c>
      <c r="F43" s="14">
        <f t="shared" si="3"/>
        <v>21.13844304619084</v>
      </c>
    </row>
    <row r="44" spans="1:6" ht="12.75">
      <c r="A44" s="14">
        <f t="shared" si="4"/>
        <v>6.1915014940600654</v>
      </c>
      <c r="B44" s="14">
        <f t="shared" si="0"/>
        <v>35.113749859398716</v>
      </c>
      <c r="C44" s="14">
        <f t="shared" si="1"/>
        <v>57.118849674708066</v>
      </c>
      <c r="D44" s="13">
        <v>0</v>
      </c>
      <c r="E44" s="15">
        <f t="shared" si="2"/>
        <v>1.2863898703948746E+17</v>
      </c>
      <c r="F44" s="14">
        <f t="shared" si="3"/>
        <v>21.13844304619084</v>
      </c>
    </row>
    <row r="45" spans="1:6" ht="12.75">
      <c r="A45" s="14">
        <f t="shared" si="4"/>
        <v>6.754365266247344</v>
      </c>
      <c r="B45" s="14">
        <f t="shared" si="0"/>
        <v>38.30590893752587</v>
      </c>
      <c r="C45" s="14">
        <f t="shared" si="1"/>
        <v>57.118849674708066</v>
      </c>
      <c r="D45" s="13">
        <v>0</v>
      </c>
      <c r="E45" s="15">
        <f t="shared" si="2"/>
        <v>1.1945048796523835E+17</v>
      </c>
      <c r="F45" s="14">
        <f t="shared" si="3"/>
        <v>21.13844304619084</v>
      </c>
    </row>
    <row r="46" spans="1:6" ht="12.75">
      <c r="A46" s="14">
        <f t="shared" si="4"/>
        <v>7.317229038434623</v>
      </c>
      <c r="B46" s="14">
        <f t="shared" si="0"/>
        <v>41.49806801565303</v>
      </c>
      <c r="C46" s="14">
        <f t="shared" si="1"/>
        <v>57.118849674708066</v>
      </c>
      <c r="D46" s="13">
        <v>0</v>
      </c>
      <c r="E46" s="15">
        <f t="shared" si="2"/>
        <v>1.1026198889098925E+17</v>
      </c>
      <c r="F46" s="14">
        <f t="shared" si="3"/>
        <v>21.13844304619084</v>
      </c>
    </row>
    <row r="47" spans="1:6" ht="12.75">
      <c r="A47" s="14">
        <f t="shared" si="4"/>
        <v>7.8800928106219015</v>
      </c>
      <c r="B47" s="14">
        <f t="shared" si="0"/>
        <v>44.69022709378019</v>
      </c>
      <c r="C47" s="14">
        <f t="shared" si="1"/>
        <v>57.118849674708066</v>
      </c>
      <c r="D47" s="13">
        <v>0</v>
      </c>
      <c r="E47" s="15">
        <f t="shared" si="2"/>
        <v>1.0107348981674014E+17</v>
      </c>
      <c r="F47" s="14">
        <f t="shared" si="3"/>
        <v>21.13844304619084</v>
      </c>
    </row>
    <row r="48" spans="1:6" ht="12.75">
      <c r="A48" s="14">
        <f t="shared" si="4"/>
        <v>8.442956582809181</v>
      </c>
      <c r="B48" s="14">
        <f t="shared" si="0"/>
        <v>47.88238617190735</v>
      </c>
      <c r="C48" s="14">
        <f t="shared" si="1"/>
        <v>57.118849674708066</v>
      </c>
      <c r="D48" s="13">
        <v>0</v>
      </c>
      <c r="E48" s="15">
        <f t="shared" si="2"/>
        <v>91884990742491020</v>
      </c>
      <c r="F48" s="14">
        <f t="shared" si="3"/>
        <v>21.13844304619084</v>
      </c>
    </row>
    <row r="49" spans="1:6" ht="12.75">
      <c r="A49" s="14">
        <f t="shared" si="4"/>
        <v>9.005820354996459</v>
      </c>
      <c r="B49" s="14">
        <f t="shared" si="0"/>
        <v>51.0745452500345</v>
      </c>
      <c r="C49" s="14">
        <f t="shared" si="1"/>
        <v>57.118849674708066</v>
      </c>
      <c r="D49" s="13">
        <v>0</v>
      </c>
      <c r="E49" s="15">
        <f t="shared" si="2"/>
        <v>82696491668241940</v>
      </c>
      <c r="F49" s="14">
        <f t="shared" si="3"/>
        <v>21.13844304619084</v>
      </c>
    </row>
    <row r="50" spans="1:6" ht="12.75">
      <c r="A50" s="14">
        <f t="shared" si="4"/>
        <v>9.568684127183737</v>
      </c>
      <c r="B50" s="14">
        <f t="shared" si="0"/>
        <v>54.26670432816165</v>
      </c>
      <c r="C50" s="14">
        <f t="shared" si="1"/>
        <v>57.118849674708066</v>
      </c>
      <c r="D50" s="13">
        <v>0</v>
      </c>
      <c r="E50" s="15">
        <f t="shared" si="2"/>
        <v>73507992593992850</v>
      </c>
      <c r="F50" s="14">
        <f t="shared" si="3"/>
        <v>21.13844304619084</v>
      </c>
    </row>
    <row r="51" spans="1:6" ht="12.75">
      <c r="A51" s="14">
        <f t="shared" si="4"/>
        <v>10.131547899371014</v>
      </c>
      <c r="B51" s="14">
        <f t="shared" si="0"/>
        <v>57.4588634062888</v>
      </c>
      <c r="C51" s="14">
        <f t="shared" si="1"/>
        <v>57.118849674708066</v>
      </c>
      <c r="D51" s="13">
        <v>0</v>
      </c>
      <c r="E51" s="15">
        <f t="shared" si="2"/>
        <v>64319493519743760</v>
      </c>
      <c r="F51" s="14">
        <f t="shared" si="3"/>
        <v>21.13844304619084</v>
      </c>
    </row>
    <row r="52" spans="1:6" ht="12.75">
      <c r="A52" s="14">
        <f t="shared" si="4"/>
        <v>10.694411671558292</v>
      </c>
      <c r="B52" s="14">
        <f t="shared" si="0"/>
        <v>60.651022484415954</v>
      </c>
      <c r="C52" s="14">
        <f t="shared" si="1"/>
        <v>57.118849674708066</v>
      </c>
      <c r="D52" s="13">
        <v>0</v>
      </c>
      <c r="E52" s="15">
        <f t="shared" si="2"/>
        <v>55130994445494670</v>
      </c>
      <c r="F52" s="14">
        <f t="shared" si="3"/>
        <v>21.13844304619084</v>
      </c>
    </row>
    <row r="53" spans="1:6" ht="12.75">
      <c r="A53" s="14">
        <f t="shared" si="4"/>
        <v>11.25727544374557</v>
      </c>
      <c r="B53" s="14">
        <f t="shared" si="0"/>
        <v>63.8431815625431</v>
      </c>
      <c r="C53" s="14">
        <f t="shared" si="1"/>
        <v>57.118849674708066</v>
      </c>
      <c r="D53" s="13">
        <v>0</v>
      </c>
      <c r="E53" s="15">
        <f t="shared" si="2"/>
        <v>45942495371245580</v>
      </c>
      <c r="F53" s="14">
        <f t="shared" si="3"/>
        <v>21.13844304619084</v>
      </c>
    </row>
    <row r="54" spans="1:6" ht="12.75">
      <c r="A54" s="14">
        <f t="shared" si="4"/>
        <v>11.820139215932848</v>
      </c>
      <c r="B54" s="14">
        <f t="shared" si="0"/>
        <v>67.03534064067026</v>
      </c>
      <c r="C54" s="14">
        <f t="shared" si="1"/>
        <v>57.118849674708066</v>
      </c>
      <c r="D54" s="13">
        <v>0</v>
      </c>
      <c r="E54" s="15">
        <f t="shared" si="2"/>
        <v>36753996296996500</v>
      </c>
      <c r="F54" s="14">
        <f t="shared" si="3"/>
        <v>21.13844304619084</v>
      </c>
    </row>
    <row r="55" spans="1:6" ht="12.75">
      <c r="A55" s="14">
        <f t="shared" si="4"/>
        <v>12.383002988120126</v>
      </c>
      <c r="B55" s="14">
        <f t="shared" si="0"/>
        <v>70.2274997187974</v>
      </c>
      <c r="C55" s="14">
        <f t="shared" si="1"/>
        <v>57.118849674708066</v>
      </c>
      <c r="D55" s="13">
        <v>0</v>
      </c>
      <c r="E55" s="15">
        <f t="shared" si="2"/>
        <v>27565497222747410</v>
      </c>
      <c r="F55" s="14">
        <f t="shared" si="3"/>
        <v>21.13844304619084</v>
      </c>
    </row>
    <row r="56" spans="1:6" ht="12.75">
      <c r="A56" s="14">
        <f t="shared" si="4"/>
        <v>12.945866760307403</v>
      </c>
      <c r="B56" s="14">
        <f t="shared" si="0"/>
        <v>73.41965879692455</v>
      </c>
      <c r="C56" s="14">
        <f t="shared" si="1"/>
        <v>57.118849674708066</v>
      </c>
      <c r="D56" s="13">
        <v>0</v>
      </c>
      <c r="E56" s="15">
        <f t="shared" si="2"/>
        <v>18376998148498320</v>
      </c>
      <c r="F56" s="14">
        <f t="shared" si="3"/>
        <v>21.13844304619084</v>
      </c>
    </row>
    <row r="57" spans="1:6" ht="12.75">
      <c r="A57" s="14">
        <f t="shared" si="4"/>
        <v>13.508730532494681</v>
      </c>
      <c r="B57" s="14">
        <f t="shared" si="0"/>
        <v>76.6118178750517</v>
      </c>
      <c r="C57" s="14">
        <f t="shared" si="1"/>
        <v>57.118849674708066</v>
      </c>
      <c r="D57" s="13">
        <v>0</v>
      </c>
      <c r="E57" s="15">
        <f t="shared" si="2"/>
        <v>9188499074249234</v>
      </c>
      <c r="F57" s="14">
        <f t="shared" si="3"/>
        <v>21.13844304619084</v>
      </c>
    </row>
    <row r="58" spans="1:6" ht="12.75">
      <c r="A58" s="14">
        <f t="shared" si="4"/>
        <v>14.071594304681959</v>
      </c>
      <c r="B58" s="14">
        <f t="shared" si="0"/>
        <v>79.80397695317886</v>
      </c>
      <c r="C58" s="14">
        <f t="shared" si="1"/>
        <v>57.118849674708066</v>
      </c>
      <c r="D58" s="13">
        <v>0</v>
      </c>
      <c r="E58" s="15">
        <f t="shared" si="2"/>
        <v>144.99115044247787</v>
      </c>
      <c r="F58" s="14">
        <f t="shared" si="3"/>
        <v>21.13844304619084</v>
      </c>
    </row>
    <row r="59" spans="1:6" ht="12.75">
      <c r="A59" s="14">
        <f t="shared" si="4"/>
        <v>14.634458076869237</v>
      </c>
      <c r="B59" s="14">
        <f t="shared" si="0"/>
        <v>82.99613603130601</v>
      </c>
      <c r="C59" s="14">
        <f t="shared" si="1"/>
        <v>57.118849674708066</v>
      </c>
      <c r="D59" s="13">
        <v>0</v>
      </c>
      <c r="E59" s="15">
        <f t="shared" si="2"/>
        <v>-9188499074248944</v>
      </c>
      <c r="F59" s="14">
        <f t="shared" si="3"/>
        <v>21.13844304619084</v>
      </c>
    </row>
    <row r="60" spans="1:6" ht="12.75">
      <c r="A60" s="14">
        <f t="shared" si="4"/>
        <v>15.197321849056515</v>
      </c>
      <c r="B60" s="14">
        <f t="shared" si="0"/>
        <v>86.18829510943316</v>
      </c>
      <c r="C60" s="14">
        <f t="shared" si="1"/>
        <v>57.118849674708066</v>
      </c>
      <c r="D60" s="13">
        <v>0</v>
      </c>
      <c r="E60" s="15">
        <f t="shared" si="2"/>
        <v>-18376998148498030</v>
      </c>
      <c r="F60" s="14">
        <f t="shared" si="3"/>
        <v>21.13844304619084</v>
      </c>
    </row>
    <row r="61" spans="1:6" ht="12.75">
      <c r="A61" s="14">
        <f t="shared" si="4"/>
        <v>15.760185621243792</v>
      </c>
      <c r="B61" s="14">
        <f t="shared" si="0"/>
        <v>89.3804541875603</v>
      </c>
      <c r="C61" s="14">
        <f t="shared" si="1"/>
        <v>57.118849674708066</v>
      </c>
      <c r="D61" s="13">
        <v>0</v>
      </c>
      <c r="E61" s="15">
        <f t="shared" si="2"/>
        <v>-27565497222747120</v>
      </c>
      <c r="F61" s="14">
        <f t="shared" si="3"/>
        <v>21.13844304619084</v>
      </c>
    </row>
    <row r="62" spans="1:6" ht="12.75">
      <c r="A62" s="14">
        <f t="shared" si="4"/>
        <v>16.32304939343107</v>
      </c>
      <c r="B62" s="14">
        <f t="shared" si="0"/>
        <v>92.57261326568747</v>
      </c>
      <c r="C62" s="14">
        <f t="shared" si="1"/>
        <v>57.118849674708066</v>
      </c>
      <c r="D62" s="13">
        <v>0</v>
      </c>
      <c r="E62" s="15">
        <f t="shared" si="2"/>
        <v>-36753996296996210</v>
      </c>
      <c r="F62" s="14">
        <f t="shared" si="3"/>
        <v>21.13844304619084</v>
      </c>
    </row>
    <row r="63" spans="1:6" ht="12.75">
      <c r="A63" s="14">
        <f t="shared" si="4"/>
        <v>16.885913165618348</v>
      </c>
      <c r="B63" s="14">
        <f t="shared" si="0"/>
        <v>95.76477234381461</v>
      </c>
      <c r="C63" s="14">
        <f t="shared" si="1"/>
        <v>57.118849674708066</v>
      </c>
      <c r="D63" s="13">
        <v>0</v>
      </c>
      <c r="E63" s="15">
        <f t="shared" si="2"/>
        <v>-45942495371245300</v>
      </c>
      <c r="F63" s="14">
        <f t="shared" si="3"/>
        <v>21.13844304619084</v>
      </c>
    </row>
    <row r="64" spans="1:6" ht="12.75">
      <c r="A64" s="14">
        <f t="shared" si="4"/>
        <v>17.448776937805626</v>
      </c>
      <c r="B64" s="14">
        <f t="shared" si="0"/>
        <v>98.95693142194176</v>
      </c>
      <c r="C64" s="14">
        <f t="shared" si="1"/>
        <v>57.118849674708066</v>
      </c>
      <c r="D64" s="13">
        <v>0</v>
      </c>
      <c r="E64" s="15">
        <f t="shared" si="2"/>
        <v>-55130994445494380</v>
      </c>
      <c r="F64" s="14">
        <f t="shared" si="3"/>
        <v>21.13844304619084</v>
      </c>
    </row>
    <row r="65" spans="1:6" ht="12.75">
      <c r="A65" s="14">
        <f t="shared" si="4"/>
        <v>18.011640709992903</v>
      </c>
      <c r="B65" s="14">
        <f aca="true" t="shared" si="5" ref="B65:B96">TAN($D$5)*A65</f>
        <v>102.14909050006891</v>
      </c>
      <c r="C65" s="14">
        <f aca="true" t="shared" si="6" ref="C65:C96">$B$3*SIN($D$5)</f>
        <v>57.118849674708066</v>
      </c>
      <c r="D65" s="13">
        <v>0</v>
      </c>
      <c r="E65" s="15">
        <f aca="true" t="shared" si="7" ref="E65:E96">(TAN($D$6))*($B$11-A65)</f>
        <v>-64319493519743470</v>
      </c>
      <c r="F65" s="14">
        <f aca="true" t="shared" si="8" ref="F65:F96">$B$28</f>
        <v>21.13844304619084</v>
      </c>
    </row>
    <row r="66" spans="1:6" ht="12.75">
      <c r="A66" s="14">
        <f aca="true" t="shared" si="9" ref="A66:A97">A65+$B$11/25</f>
        <v>18.57450448218018</v>
      </c>
      <c r="B66" s="14">
        <f t="shared" si="5"/>
        <v>105.34124957819607</v>
      </c>
      <c r="C66" s="14">
        <f t="shared" si="6"/>
        <v>57.118849674708066</v>
      </c>
      <c r="D66" s="13">
        <v>0</v>
      </c>
      <c r="E66" s="15">
        <f t="shared" si="7"/>
        <v>-73507992593992560</v>
      </c>
      <c r="F66" s="14">
        <f t="shared" si="8"/>
        <v>21.13844304619084</v>
      </c>
    </row>
    <row r="67" spans="1:6" ht="12.75">
      <c r="A67" s="14">
        <f t="shared" si="9"/>
        <v>19.13736825436746</v>
      </c>
      <c r="B67" s="14">
        <f t="shared" si="5"/>
        <v>108.53340865632322</v>
      </c>
      <c r="C67" s="14">
        <f t="shared" si="6"/>
        <v>57.118849674708066</v>
      </c>
      <c r="D67" s="13">
        <v>0</v>
      </c>
      <c r="E67" s="15">
        <f t="shared" si="7"/>
        <v>-82696491668241650</v>
      </c>
      <c r="F67" s="14">
        <f t="shared" si="8"/>
        <v>21.13844304619084</v>
      </c>
    </row>
    <row r="68" spans="1:6" ht="12.75">
      <c r="A68" s="14">
        <f t="shared" si="9"/>
        <v>19.700232026554737</v>
      </c>
      <c r="B68" s="14">
        <f t="shared" si="5"/>
        <v>111.72556773445037</v>
      </c>
      <c r="C68" s="14">
        <f t="shared" si="6"/>
        <v>57.118849674708066</v>
      </c>
      <c r="D68" s="13">
        <v>0</v>
      </c>
      <c r="E68" s="15">
        <f t="shared" si="7"/>
        <v>-91884990742490740</v>
      </c>
      <c r="F68" s="14">
        <f t="shared" si="8"/>
        <v>21.13844304619084</v>
      </c>
    </row>
    <row r="69" spans="1:6" ht="12.75">
      <c r="A69" s="14">
        <f t="shared" si="9"/>
        <v>20.263095798742015</v>
      </c>
      <c r="B69" s="14">
        <f t="shared" si="5"/>
        <v>114.91772681257751</v>
      </c>
      <c r="C69" s="14">
        <f t="shared" si="6"/>
        <v>57.118849674708066</v>
      </c>
      <c r="D69" s="13">
        <v>0</v>
      </c>
      <c r="E69" s="15">
        <f t="shared" si="7"/>
        <v>-1.0107348981673982E+17</v>
      </c>
      <c r="F69" s="14">
        <f t="shared" si="8"/>
        <v>21.13844304619084</v>
      </c>
    </row>
    <row r="70" spans="1:6" ht="12.75">
      <c r="A70" s="14">
        <f t="shared" si="9"/>
        <v>20.825959570929292</v>
      </c>
      <c r="B70" s="14">
        <f t="shared" si="5"/>
        <v>118.10988589070467</v>
      </c>
      <c r="C70" s="14">
        <f t="shared" si="6"/>
        <v>57.118849674708066</v>
      </c>
      <c r="D70" s="13">
        <v>0</v>
      </c>
      <c r="E70" s="15">
        <f t="shared" si="7"/>
        <v>-1.1026198889098891E+17</v>
      </c>
      <c r="F70" s="14">
        <f t="shared" si="8"/>
        <v>21.13844304619084</v>
      </c>
    </row>
    <row r="71" spans="1:6" ht="12.75">
      <c r="A71" s="14">
        <f t="shared" si="9"/>
        <v>21.38882334311657</v>
      </c>
      <c r="B71" s="14">
        <f t="shared" si="5"/>
        <v>121.30204496883182</v>
      </c>
      <c r="C71" s="14">
        <f t="shared" si="6"/>
        <v>57.118849674708066</v>
      </c>
      <c r="D71" s="13">
        <v>0</v>
      </c>
      <c r="E71" s="15">
        <f t="shared" si="7"/>
        <v>-1.19450487965238E+17</v>
      </c>
      <c r="F71" s="14">
        <f t="shared" si="8"/>
        <v>21.13844304619084</v>
      </c>
    </row>
    <row r="72" spans="1:6" ht="12.75">
      <c r="A72" s="14">
        <f t="shared" si="9"/>
        <v>21.951687115303848</v>
      </c>
      <c r="B72" s="14">
        <f t="shared" si="5"/>
        <v>124.49420404695897</v>
      </c>
      <c r="C72" s="14">
        <f t="shared" si="6"/>
        <v>57.118849674708066</v>
      </c>
      <c r="D72" s="13">
        <v>0</v>
      </c>
      <c r="E72" s="15">
        <f t="shared" si="7"/>
        <v>-1.2863898703948709E+17</v>
      </c>
      <c r="F72" s="14">
        <f t="shared" si="8"/>
        <v>21.13844304619084</v>
      </c>
    </row>
    <row r="73" spans="1:6" ht="12.75">
      <c r="A73" s="14">
        <f t="shared" si="9"/>
        <v>22.514550887491126</v>
      </c>
      <c r="B73" s="14">
        <f t="shared" si="5"/>
        <v>127.68636312508612</v>
      </c>
      <c r="C73" s="14">
        <f t="shared" si="6"/>
        <v>57.118849674708066</v>
      </c>
      <c r="D73" s="13">
        <v>0</v>
      </c>
      <c r="E73" s="15">
        <f t="shared" si="7"/>
        <v>-1.3782748611373618E+17</v>
      </c>
      <c r="F73" s="14">
        <f t="shared" si="8"/>
        <v>21.13844304619084</v>
      </c>
    </row>
    <row r="74" spans="1:6" ht="12.75">
      <c r="A74" s="14">
        <f t="shared" si="9"/>
        <v>23.077414659678404</v>
      </c>
      <c r="B74" s="14">
        <f t="shared" si="5"/>
        <v>130.87852220321327</v>
      </c>
      <c r="C74" s="14">
        <f t="shared" si="6"/>
        <v>57.118849674708066</v>
      </c>
      <c r="D74" s="13">
        <v>0</v>
      </c>
      <c r="E74" s="15">
        <f t="shared" si="7"/>
        <v>-1.4701598518798528E+17</v>
      </c>
      <c r="F74" s="14">
        <f t="shared" si="8"/>
        <v>21.13844304619084</v>
      </c>
    </row>
    <row r="75" spans="1:6" ht="12.75">
      <c r="A75" s="14">
        <f t="shared" si="9"/>
        <v>23.64027843186568</v>
      </c>
      <c r="B75" s="14">
        <f t="shared" si="5"/>
        <v>134.07068128134043</v>
      </c>
      <c r="C75" s="14">
        <f t="shared" si="6"/>
        <v>57.118849674708066</v>
      </c>
      <c r="D75" s="13">
        <v>0</v>
      </c>
      <c r="E75" s="15">
        <f t="shared" si="7"/>
        <v>-1.5620448426223437E+17</v>
      </c>
      <c r="F75" s="14">
        <f t="shared" si="8"/>
        <v>21.13844304619084</v>
      </c>
    </row>
    <row r="76" spans="1:6" ht="12.75">
      <c r="A76" s="14">
        <f t="shared" si="9"/>
        <v>24.20314220405296</v>
      </c>
      <c r="B76" s="14">
        <f t="shared" si="5"/>
        <v>137.2628403594676</v>
      </c>
      <c r="C76" s="14">
        <f t="shared" si="6"/>
        <v>57.118849674708066</v>
      </c>
      <c r="D76" s="13">
        <v>0</v>
      </c>
      <c r="E76" s="15">
        <f t="shared" si="7"/>
        <v>-1.6539298333648346E+17</v>
      </c>
      <c r="F76" s="14">
        <f t="shared" si="8"/>
        <v>21.13844304619084</v>
      </c>
    </row>
    <row r="77" spans="1:6" ht="12.75">
      <c r="A77" s="14">
        <f t="shared" si="9"/>
        <v>24.766005976240237</v>
      </c>
      <c r="B77" s="14">
        <f t="shared" si="5"/>
        <v>140.45499943759472</v>
      </c>
      <c r="C77" s="14">
        <f t="shared" si="6"/>
        <v>57.118849674708066</v>
      </c>
      <c r="D77" s="13">
        <v>0</v>
      </c>
      <c r="E77" s="15">
        <f t="shared" si="7"/>
        <v>-1.7458148241073254E+17</v>
      </c>
      <c r="F77" s="14">
        <f t="shared" si="8"/>
        <v>21.13844304619084</v>
      </c>
    </row>
    <row r="78" spans="1:6" ht="12.75">
      <c r="A78" s="14">
        <f t="shared" si="9"/>
        <v>25.328869748427515</v>
      </c>
      <c r="B78" s="14">
        <f t="shared" si="5"/>
        <v>143.64715851572188</v>
      </c>
      <c r="C78" s="14">
        <f t="shared" si="6"/>
        <v>57.118849674708066</v>
      </c>
      <c r="D78" s="13">
        <v>0</v>
      </c>
      <c r="E78" s="15">
        <f t="shared" si="7"/>
        <v>-1.8376998148498163E+17</v>
      </c>
      <c r="F78" s="14">
        <f t="shared" si="8"/>
        <v>21.13844304619084</v>
      </c>
    </row>
    <row r="79" spans="1:6" ht="12.75">
      <c r="A79" s="14">
        <f t="shared" si="9"/>
        <v>25.891733520614792</v>
      </c>
      <c r="B79" s="14">
        <f t="shared" si="5"/>
        <v>146.83931759384902</v>
      </c>
      <c r="C79" s="14">
        <f t="shared" si="6"/>
        <v>57.118849674708066</v>
      </c>
      <c r="D79" s="13">
        <v>0</v>
      </c>
      <c r="E79" s="15">
        <f t="shared" si="7"/>
        <v>-1.9295848055923072E+17</v>
      </c>
      <c r="F79" s="14">
        <f t="shared" si="8"/>
        <v>21.13844304619084</v>
      </c>
    </row>
    <row r="80" spans="1:6" ht="12.75">
      <c r="A80" s="14">
        <f t="shared" si="9"/>
        <v>26.45459729280207</v>
      </c>
      <c r="B80" s="14">
        <f t="shared" si="5"/>
        <v>150.03147667197618</v>
      </c>
      <c r="C80" s="14">
        <f t="shared" si="6"/>
        <v>57.118849674708066</v>
      </c>
      <c r="D80" s="13">
        <v>0</v>
      </c>
      <c r="E80" s="15">
        <f t="shared" si="7"/>
        <v>-2.021469796334798E+17</v>
      </c>
      <c r="F80" s="14">
        <f t="shared" si="8"/>
        <v>21.13844304619084</v>
      </c>
    </row>
    <row r="81" spans="1:6" ht="12.75">
      <c r="A81" s="14">
        <f t="shared" si="9"/>
        <v>27.017461064989348</v>
      </c>
      <c r="B81" s="14">
        <f t="shared" si="5"/>
        <v>153.22363575010334</v>
      </c>
      <c r="C81" s="14">
        <f t="shared" si="6"/>
        <v>57.118849674708066</v>
      </c>
      <c r="D81" s="13">
        <v>0</v>
      </c>
      <c r="E81" s="15">
        <f t="shared" si="7"/>
        <v>-2.113354787077289E+17</v>
      </c>
      <c r="F81" s="14">
        <f t="shared" si="8"/>
        <v>21.13844304619084</v>
      </c>
    </row>
    <row r="82" spans="1:6" ht="12.75">
      <c r="A82" s="14">
        <f t="shared" si="9"/>
        <v>27.580324837176626</v>
      </c>
      <c r="B82" s="14">
        <f t="shared" si="5"/>
        <v>156.41579482823047</v>
      </c>
      <c r="C82" s="14">
        <f t="shared" si="6"/>
        <v>57.118849674708066</v>
      </c>
      <c r="D82" s="13">
        <v>0</v>
      </c>
      <c r="E82" s="15">
        <f t="shared" si="7"/>
        <v>-2.20523977781978E+17</v>
      </c>
      <c r="F82" s="14">
        <f t="shared" si="8"/>
        <v>21.13844304619084</v>
      </c>
    </row>
    <row r="83" spans="1:6" ht="12.75">
      <c r="A83" s="14">
        <f t="shared" si="9"/>
        <v>28.143188609363904</v>
      </c>
      <c r="B83" s="14">
        <f t="shared" si="5"/>
        <v>159.60795390635764</v>
      </c>
      <c r="C83" s="14">
        <f t="shared" si="6"/>
        <v>57.118849674708066</v>
      </c>
      <c r="D83" s="13">
        <v>0</v>
      </c>
      <c r="E83" s="15">
        <f t="shared" si="7"/>
        <v>-2.2971247685622707E+17</v>
      </c>
      <c r="F83" s="14">
        <f t="shared" si="8"/>
        <v>21.13844304619084</v>
      </c>
    </row>
    <row r="84" spans="1:6" ht="12.75">
      <c r="A84" s="14">
        <f t="shared" si="9"/>
        <v>28.70605238155118</v>
      </c>
      <c r="B84" s="14">
        <f t="shared" si="5"/>
        <v>162.8001129844848</v>
      </c>
      <c r="C84" s="14">
        <f t="shared" si="6"/>
        <v>57.118849674708066</v>
      </c>
      <c r="D84" s="13">
        <v>0</v>
      </c>
      <c r="E84" s="15">
        <f t="shared" si="7"/>
        <v>-2.3890097593047616E+17</v>
      </c>
      <c r="F84" s="14">
        <f t="shared" si="8"/>
        <v>21.13844304619084</v>
      </c>
    </row>
    <row r="85" spans="1:6" ht="12.75">
      <c r="A85" s="14">
        <f t="shared" si="9"/>
        <v>29.26891615373846</v>
      </c>
      <c r="B85" s="14">
        <f t="shared" si="5"/>
        <v>165.99227206261193</v>
      </c>
      <c r="C85" s="14">
        <f t="shared" si="6"/>
        <v>57.118849674708066</v>
      </c>
      <c r="D85" s="13">
        <v>0</v>
      </c>
      <c r="E85" s="15">
        <f t="shared" si="7"/>
        <v>-2.4808947500472525E+17</v>
      </c>
      <c r="F85" s="14">
        <f t="shared" si="8"/>
        <v>21.13844304619084</v>
      </c>
    </row>
    <row r="86" spans="1:6" ht="12.75">
      <c r="A86" s="14">
        <f t="shared" si="9"/>
        <v>29.831779925925737</v>
      </c>
      <c r="B86" s="14">
        <f t="shared" si="5"/>
        <v>169.1844311407391</v>
      </c>
      <c r="C86" s="14">
        <f t="shared" si="6"/>
        <v>57.118849674708066</v>
      </c>
      <c r="D86" s="13">
        <v>0</v>
      </c>
      <c r="E86" s="15">
        <f t="shared" si="7"/>
        <v>-2.5727797407897434E+17</v>
      </c>
      <c r="F86" s="14">
        <f t="shared" si="8"/>
        <v>21.13844304619084</v>
      </c>
    </row>
    <row r="87" spans="1:6" ht="12.75">
      <c r="A87" s="14">
        <f t="shared" si="9"/>
        <v>30.394643698113015</v>
      </c>
      <c r="B87" s="14">
        <f t="shared" si="5"/>
        <v>172.37659021886623</v>
      </c>
      <c r="C87" s="14">
        <f t="shared" si="6"/>
        <v>57.118849674708066</v>
      </c>
      <c r="D87" s="13">
        <v>0</v>
      </c>
      <c r="E87" s="15">
        <f t="shared" si="7"/>
        <v>-2.6646647315322342E+17</v>
      </c>
      <c r="F87" s="14">
        <f t="shared" si="8"/>
        <v>21.13844304619084</v>
      </c>
    </row>
    <row r="88" spans="1:6" ht="12.75">
      <c r="A88" s="14">
        <f t="shared" si="9"/>
        <v>30.957507470300293</v>
      </c>
      <c r="B88" s="14">
        <f t="shared" si="5"/>
        <v>175.5687492969934</v>
      </c>
      <c r="C88" s="14">
        <f t="shared" si="6"/>
        <v>57.118849674708066</v>
      </c>
      <c r="D88" s="13">
        <v>0</v>
      </c>
      <c r="E88" s="15">
        <f t="shared" si="7"/>
        <v>-2.756549722274725E+17</v>
      </c>
      <c r="F88" s="14">
        <f t="shared" si="8"/>
        <v>21.13844304619084</v>
      </c>
    </row>
    <row r="89" spans="1:6" ht="12.75">
      <c r="A89" s="14">
        <f t="shared" si="9"/>
        <v>31.52037124248757</v>
      </c>
      <c r="B89" s="14">
        <f t="shared" si="5"/>
        <v>178.76090837512055</v>
      </c>
      <c r="C89" s="14">
        <f t="shared" si="6"/>
        <v>57.118849674708066</v>
      </c>
      <c r="D89" s="13">
        <v>0</v>
      </c>
      <c r="E89" s="15">
        <f t="shared" si="7"/>
        <v>-2.848434713017216E+17</v>
      </c>
      <c r="F89" s="14">
        <f t="shared" si="8"/>
        <v>21.13844304619084</v>
      </c>
    </row>
    <row r="90" spans="1:6" ht="12.75">
      <c r="A90" s="14">
        <f t="shared" si="9"/>
        <v>32.08323501467485</v>
      </c>
      <c r="B90" s="14">
        <f t="shared" si="5"/>
        <v>181.95306745324768</v>
      </c>
      <c r="C90" s="14">
        <f t="shared" si="6"/>
        <v>57.118849674708066</v>
      </c>
      <c r="D90" s="13">
        <v>0</v>
      </c>
      <c r="E90" s="15">
        <f t="shared" si="7"/>
        <v>-2.940319703759707E+17</v>
      </c>
      <c r="F90" s="14">
        <f t="shared" si="8"/>
        <v>21.13844304619084</v>
      </c>
    </row>
    <row r="91" spans="1:6" ht="12.75">
      <c r="A91" s="14">
        <f t="shared" si="9"/>
        <v>32.646098786862126</v>
      </c>
      <c r="B91" s="14">
        <f t="shared" si="5"/>
        <v>185.14522653137485</v>
      </c>
      <c r="C91" s="14">
        <f t="shared" si="6"/>
        <v>57.118849674708066</v>
      </c>
      <c r="D91" s="13">
        <v>0</v>
      </c>
      <c r="E91" s="15">
        <f t="shared" si="7"/>
        <v>-3.032204694502198E+17</v>
      </c>
      <c r="F91" s="14">
        <f t="shared" si="8"/>
        <v>21.13844304619084</v>
      </c>
    </row>
    <row r="92" spans="1:6" ht="12.75">
      <c r="A92" s="14">
        <f t="shared" si="9"/>
        <v>33.208962559049404</v>
      </c>
      <c r="B92" s="14">
        <f t="shared" si="5"/>
        <v>188.33738560950198</v>
      </c>
      <c r="C92" s="14">
        <f t="shared" si="6"/>
        <v>57.118849674708066</v>
      </c>
      <c r="D92" s="13">
        <v>0</v>
      </c>
      <c r="E92" s="15">
        <f t="shared" si="7"/>
        <v>-3.1240896852446886E+17</v>
      </c>
      <c r="F92" s="14">
        <f t="shared" si="8"/>
        <v>21.13844304619084</v>
      </c>
    </row>
    <row r="93" spans="1:6" ht="12.75">
      <c r="A93" s="14">
        <f t="shared" si="9"/>
        <v>33.77182633123668</v>
      </c>
      <c r="B93" s="14">
        <f t="shared" si="5"/>
        <v>191.52954468762914</v>
      </c>
      <c r="C93" s="14">
        <f t="shared" si="6"/>
        <v>57.118849674708066</v>
      </c>
      <c r="D93" s="13">
        <v>0</v>
      </c>
      <c r="E93" s="15">
        <f t="shared" si="7"/>
        <v>-3.2159746759871795E+17</v>
      </c>
      <c r="F93" s="14">
        <f t="shared" si="8"/>
        <v>21.13844304619084</v>
      </c>
    </row>
    <row r="94" spans="1:6" ht="12.75">
      <c r="A94" s="14">
        <f t="shared" si="9"/>
        <v>34.33469010342396</v>
      </c>
      <c r="B94" s="14">
        <f t="shared" si="5"/>
        <v>194.7217037657563</v>
      </c>
      <c r="C94" s="14">
        <f t="shared" si="6"/>
        <v>57.118849674708066</v>
      </c>
      <c r="D94" s="13">
        <v>0</v>
      </c>
      <c r="E94" s="15">
        <f t="shared" si="7"/>
        <v>-3.3078596667296704E+17</v>
      </c>
      <c r="F94" s="14">
        <f t="shared" si="8"/>
        <v>21.13844304619084</v>
      </c>
    </row>
    <row r="95" spans="1:6" ht="12.75">
      <c r="A95" s="14">
        <f t="shared" si="9"/>
        <v>34.89755387561124</v>
      </c>
      <c r="B95" s="14">
        <f t="shared" si="5"/>
        <v>197.91386284388344</v>
      </c>
      <c r="C95" s="14">
        <f t="shared" si="6"/>
        <v>57.118849674708066</v>
      </c>
      <c r="D95" s="13">
        <v>0</v>
      </c>
      <c r="E95" s="15">
        <f t="shared" si="7"/>
        <v>-3.399744657472161E+17</v>
      </c>
      <c r="F95" s="14">
        <f t="shared" si="8"/>
        <v>21.13844304619084</v>
      </c>
    </row>
    <row r="96" spans="1:6" ht="12.75">
      <c r="A96" s="14">
        <f t="shared" si="9"/>
        <v>35.460417647798515</v>
      </c>
      <c r="B96" s="14">
        <f t="shared" si="5"/>
        <v>201.1060219220106</v>
      </c>
      <c r="C96" s="14">
        <f t="shared" si="6"/>
        <v>57.118849674708066</v>
      </c>
      <c r="D96" s="13">
        <v>0</v>
      </c>
      <c r="E96" s="15">
        <f t="shared" si="7"/>
        <v>-3.491629648214652E+17</v>
      </c>
      <c r="F96" s="14">
        <f t="shared" si="8"/>
        <v>21.13844304619084</v>
      </c>
    </row>
    <row r="97" spans="1:6" ht="12.75">
      <c r="A97" s="14">
        <f t="shared" si="9"/>
        <v>36.02328141998579</v>
      </c>
      <c r="B97" s="14">
        <f aca="true" t="shared" si="10" ref="B97:B107">TAN($D$5)*A97</f>
        <v>204.29818100013776</v>
      </c>
      <c r="C97" s="14">
        <f aca="true" t="shared" si="11" ref="C97:C107">$B$3*SIN($D$5)</f>
        <v>57.118849674708066</v>
      </c>
      <c r="D97" s="13">
        <v>0</v>
      </c>
      <c r="E97" s="15">
        <f aca="true" t="shared" si="12" ref="E97:E107">(TAN($D$6))*($B$11-A97)</f>
        <v>-3.583514638957143E+17</v>
      </c>
      <c r="F97" s="14">
        <f aca="true" t="shared" si="13" ref="F97:F107">$B$28</f>
        <v>21.13844304619084</v>
      </c>
    </row>
    <row r="98" spans="1:6" ht="12.75">
      <c r="A98" s="14">
        <f aca="true" t="shared" si="14" ref="A98:A107">A97+$B$11/25</f>
        <v>36.58614519217307</v>
      </c>
      <c r="B98" s="14">
        <f t="shared" si="10"/>
        <v>207.4903400782649</v>
      </c>
      <c r="C98" s="14">
        <f t="shared" si="11"/>
        <v>57.118849674708066</v>
      </c>
      <c r="D98" s="13">
        <v>0</v>
      </c>
      <c r="E98" s="15">
        <f t="shared" si="12"/>
        <v>-3.675399629699634E+17</v>
      </c>
      <c r="F98" s="14">
        <f t="shared" si="13"/>
        <v>21.13844304619084</v>
      </c>
    </row>
    <row r="99" spans="1:6" ht="12.75">
      <c r="A99" s="14">
        <f t="shared" si="14"/>
        <v>37.14900896436035</v>
      </c>
      <c r="B99" s="14">
        <f t="shared" si="10"/>
        <v>210.68249915639205</v>
      </c>
      <c r="C99" s="14">
        <f t="shared" si="11"/>
        <v>57.118849674708066</v>
      </c>
      <c r="D99" s="13">
        <v>0</v>
      </c>
      <c r="E99" s="15">
        <f t="shared" si="12"/>
        <v>-3.767284620442125E+17</v>
      </c>
      <c r="F99" s="14">
        <f t="shared" si="13"/>
        <v>21.13844304619084</v>
      </c>
    </row>
    <row r="100" spans="1:6" ht="12.75">
      <c r="A100" s="14">
        <f t="shared" si="14"/>
        <v>37.711872736547626</v>
      </c>
      <c r="B100" s="14">
        <f t="shared" si="10"/>
        <v>213.8746582345192</v>
      </c>
      <c r="C100" s="14">
        <f t="shared" si="11"/>
        <v>57.118849674708066</v>
      </c>
      <c r="D100" s="13">
        <v>0</v>
      </c>
      <c r="E100" s="15">
        <f t="shared" si="12"/>
        <v>-3.859169611184616E+17</v>
      </c>
      <c r="F100" s="14">
        <f t="shared" si="13"/>
        <v>21.13844304619084</v>
      </c>
    </row>
    <row r="101" spans="1:6" ht="12.75">
      <c r="A101" s="14">
        <f t="shared" si="14"/>
        <v>38.274736508734904</v>
      </c>
      <c r="B101" s="14">
        <f t="shared" si="10"/>
        <v>217.06681731264635</v>
      </c>
      <c r="C101" s="14">
        <f t="shared" si="11"/>
        <v>57.118849674708066</v>
      </c>
      <c r="D101" s="13">
        <v>0</v>
      </c>
      <c r="E101" s="15">
        <f t="shared" si="12"/>
        <v>-3.9510546019271066E+17</v>
      </c>
      <c r="F101" s="14">
        <f t="shared" si="13"/>
        <v>21.13844304619084</v>
      </c>
    </row>
    <row r="102" spans="1:6" ht="12.75">
      <c r="A102" s="14">
        <f t="shared" si="14"/>
        <v>38.83760028092218</v>
      </c>
      <c r="B102" s="14">
        <f t="shared" si="10"/>
        <v>220.2589763907735</v>
      </c>
      <c r="C102" s="14">
        <f t="shared" si="11"/>
        <v>57.118849674708066</v>
      </c>
      <c r="D102" s="13">
        <v>0</v>
      </c>
      <c r="E102" s="15">
        <f t="shared" si="12"/>
        <v>-4.0429395926695974E+17</v>
      </c>
      <c r="F102" s="14">
        <f t="shared" si="13"/>
        <v>21.13844304619084</v>
      </c>
    </row>
    <row r="103" spans="1:6" ht="12.75">
      <c r="A103" s="14">
        <f t="shared" si="14"/>
        <v>39.40046405310946</v>
      </c>
      <c r="B103" s="14">
        <f t="shared" si="10"/>
        <v>223.45113546890065</v>
      </c>
      <c r="C103" s="14">
        <f t="shared" si="11"/>
        <v>57.118849674708066</v>
      </c>
      <c r="D103" s="13">
        <v>0</v>
      </c>
      <c r="E103" s="15">
        <f t="shared" si="12"/>
        <v>-4.134824583412088E+17</v>
      </c>
      <c r="F103" s="14">
        <f t="shared" si="13"/>
        <v>21.13844304619084</v>
      </c>
    </row>
    <row r="104" spans="1:6" ht="12.75">
      <c r="A104" s="14">
        <f t="shared" si="14"/>
        <v>39.96332782529674</v>
      </c>
      <c r="B104" s="14">
        <f t="shared" si="10"/>
        <v>226.6432945470278</v>
      </c>
      <c r="C104" s="14">
        <f t="shared" si="11"/>
        <v>57.118849674708066</v>
      </c>
      <c r="D104" s="13">
        <v>0</v>
      </c>
      <c r="E104" s="15">
        <f t="shared" si="12"/>
        <v>-4.226709574154579E+17</v>
      </c>
      <c r="F104" s="14">
        <f t="shared" si="13"/>
        <v>21.13844304619084</v>
      </c>
    </row>
    <row r="105" spans="1:6" ht="12.75">
      <c r="A105" s="14">
        <f t="shared" si="14"/>
        <v>40.526191597484015</v>
      </c>
      <c r="B105" s="14">
        <f t="shared" si="10"/>
        <v>229.83545362515497</v>
      </c>
      <c r="C105" s="14">
        <f t="shared" si="11"/>
        <v>57.118849674708066</v>
      </c>
      <c r="D105" s="13">
        <v>0</v>
      </c>
      <c r="E105" s="15">
        <f t="shared" si="12"/>
        <v>-4.31859456489707E+17</v>
      </c>
      <c r="F105" s="14">
        <f t="shared" si="13"/>
        <v>21.13844304619084</v>
      </c>
    </row>
    <row r="106" spans="1:6" ht="12.75">
      <c r="A106" s="14">
        <f t="shared" si="14"/>
        <v>41.08905536967129</v>
      </c>
      <c r="B106" s="14">
        <f t="shared" si="10"/>
        <v>233.0276127032821</v>
      </c>
      <c r="C106" s="14">
        <f t="shared" si="11"/>
        <v>57.118849674708066</v>
      </c>
      <c r="D106" s="13">
        <v>0</v>
      </c>
      <c r="E106" s="15">
        <f t="shared" si="12"/>
        <v>-4.410479555639561E+17</v>
      </c>
      <c r="F106" s="14">
        <f t="shared" si="13"/>
        <v>21.13844304619084</v>
      </c>
    </row>
    <row r="107" spans="1:6" ht="12.75">
      <c r="A107" s="14">
        <f t="shared" si="14"/>
        <v>41.65191914185857</v>
      </c>
      <c r="B107" s="14">
        <f t="shared" si="10"/>
        <v>236.21977178140926</v>
      </c>
      <c r="C107" s="14">
        <f t="shared" si="11"/>
        <v>57.118849674708066</v>
      </c>
      <c r="D107" s="13">
        <v>0</v>
      </c>
      <c r="E107" s="15">
        <f t="shared" si="12"/>
        <v>-4.502364546382052E+17</v>
      </c>
      <c r="F107" s="14">
        <f t="shared" si="13"/>
        <v>21.13844304619084</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L107"/>
  <sheetViews>
    <sheetView workbookViewId="0" topLeftCell="A1">
      <selection activeCell="B4" sqref="B4"/>
    </sheetView>
  </sheetViews>
  <sheetFormatPr defaultColWidth="9.140625" defaultRowHeight="12.75"/>
  <cols>
    <col min="1" max="1" width="14.421875" style="0" customWidth="1"/>
    <col min="2" max="2" width="12.7109375" style="0" bestFit="1" customWidth="1"/>
    <col min="3" max="3" width="5.00390625" style="0" bestFit="1" customWidth="1"/>
    <col min="4" max="4" width="5.57421875" style="0" bestFit="1" customWidth="1"/>
    <col min="5" max="5" width="8.57421875" style="0" bestFit="1" customWidth="1"/>
    <col min="6" max="6" width="5.140625" style="0" customWidth="1"/>
    <col min="8" max="8" width="12.57421875" style="0" customWidth="1"/>
  </cols>
  <sheetData>
    <row r="1" spans="1:8" ht="12.75">
      <c r="A1" s="5" t="s">
        <v>22</v>
      </c>
      <c r="H1" s="5"/>
    </row>
    <row r="3" spans="1:12" ht="12.75">
      <c r="A3" s="11" t="s">
        <v>0</v>
      </c>
      <c r="B3" s="12">
        <v>58</v>
      </c>
      <c r="C3" s="11" t="s">
        <v>1</v>
      </c>
      <c r="D3" s="1">
        <f>B3*0.0254</f>
        <v>1.4731999999999998</v>
      </c>
      <c r="E3" s="2" t="s">
        <v>2</v>
      </c>
      <c r="I3" s="4"/>
      <c r="J3" s="4"/>
      <c r="K3" s="1"/>
      <c r="L3" s="2"/>
    </row>
    <row r="4" spans="1:12" ht="12.75">
      <c r="A4" s="11" t="s">
        <v>3</v>
      </c>
      <c r="B4" s="12">
        <v>0</v>
      </c>
      <c r="C4" s="11" t="s">
        <v>1</v>
      </c>
      <c r="D4" s="1">
        <f>B4*0.0254</f>
        <v>0</v>
      </c>
      <c r="E4" s="2" t="s">
        <v>2</v>
      </c>
      <c r="I4" s="4"/>
      <c r="J4" s="4"/>
      <c r="K4" s="1"/>
      <c r="L4" s="2"/>
    </row>
    <row r="5" spans="1:12" ht="12.75">
      <c r="A5" s="11" t="s">
        <v>4</v>
      </c>
      <c r="B5" s="12">
        <v>80</v>
      </c>
      <c r="C5" s="11" t="s">
        <v>7</v>
      </c>
      <c r="D5" s="3">
        <f>RADIANS(B5)</f>
        <v>1.3962634015954636</v>
      </c>
      <c r="E5" s="2" t="s">
        <v>6</v>
      </c>
      <c r="I5" s="4"/>
      <c r="J5" s="4"/>
      <c r="K5" s="3"/>
      <c r="L5" s="2"/>
    </row>
    <row r="6" spans="1:12" ht="12.75">
      <c r="A6" s="11" t="s">
        <v>5</v>
      </c>
      <c r="B6" s="12">
        <v>85</v>
      </c>
      <c r="C6" s="11" t="s">
        <v>7</v>
      </c>
      <c r="D6" s="3">
        <f>RADIANS(B6)</f>
        <v>1.4835298641951802</v>
      </c>
      <c r="E6" s="2" t="s">
        <v>6</v>
      </c>
      <c r="H6" s="4"/>
      <c r="I6" s="4"/>
      <c r="J6" s="4"/>
      <c r="K6" s="3"/>
      <c r="L6" s="2"/>
    </row>
    <row r="7" spans="1:12" ht="12.75">
      <c r="A7" s="11"/>
      <c r="B7" s="12"/>
      <c r="C7" s="11"/>
      <c r="D7" s="3"/>
      <c r="E7" s="2"/>
      <c r="H7" s="4"/>
      <c r="I7" s="4"/>
      <c r="J7" s="4"/>
      <c r="K7" s="3"/>
      <c r="L7" s="2"/>
    </row>
    <row r="8" spans="1:12" ht="12.75">
      <c r="A8" s="11" t="s">
        <v>40</v>
      </c>
      <c r="B8" s="11">
        <v>39</v>
      </c>
      <c r="C8" s="11" t="s">
        <v>1</v>
      </c>
      <c r="D8" s="1">
        <f>B8*0.0254</f>
        <v>0.9905999999999999</v>
      </c>
      <c r="E8" s="2" t="s">
        <v>2</v>
      </c>
      <c r="H8" s="4"/>
      <c r="I8" s="4"/>
      <c r="J8" s="4"/>
      <c r="K8" s="3"/>
      <c r="L8" s="2"/>
    </row>
    <row r="9" spans="1:12" ht="12.75">
      <c r="A9" s="11" t="s">
        <v>41</v>
      </c>
      <c r="B9" s="11"/>
      <c r="C9" s="11"/>
      <c r="D9" s="1"/>
      <c r="E9" s="2"/>
      <c r="H9" s="4"/>
      <c r="I9" s="4"/>
      <c r="J9" s="4"/>
      <c r="K9" s="3"/>
      <c r="L9" s="2"/>
    </row>
    <row r="10" spans="1:12" ht="12.75">
      <c r="A10" s="4"/>
      <c r="B10" s="4"/>
      <c r="C10" s="4"/>
      <c r="D10" s="3"/>
      <c r="E10" s="2"/>
      <c r="H10" s="4"/>
      <c r="I10" s="4"/>
      <c r="J10" s="4"/>
      <c r="K10" s="3"/>
      <c r="L10" s="2"/>
    </row>
    <row r="11" spans="1:12" ht="12.75">
      <c r="A11" s="2" t="s">
        <v>8</v>
      </c>
      <c r="B11" s="6">
        <f>B3*COS(D5)+B4+B3*COS(D6)</f>
        <v>15.126627384046136</v>
      </c>
      <c r="C11" s="2" t="s">
        <v>1</v>
      </c>
      <c r="D11" s="1">
        <f>B11*0.0254</f>
        <v>0.38421633555477186</v>
      </c>
      <c r="E11" s="2" t="s">
        <v>2</v>
      </c>
      <c r="F11" s="2"/>
      <c r="G11" s="2"/>
      <c r="H11" s="2"/>
      <c r="I11" s="6"/>
      <c r="J11" s="2"/>
      <c r="K11" s="1"/>
      <c r="L11" s="2"/>
    </row>
    <row r="12" spans="1:5" ht="12.75">
      <c r="A12" s="4"/>
      <c r="C12" s="4"/>
      <c r="E12" s="2"/>
    </row>
    <row r="13" spans="1:12" ht="12.75">
      <c r="A13" s="2" t="s">
        <v>9</v>
      </c>
      <c r="B13" s="6">
        <f>0.5*(B3^2)*SIN(D5)*COS(D5)</f>
        <v>287.6389405368875</v>
      </c>
      <c r="C13" s="2" t="s">
        <v>12</v>
      </c>
      <c r="D13" s="1">
        <f>B13*0.0254^2</f>
        <v>0.18557313887677834</v>
      </c>
      <c r="E13" s="2" t="s">
        <v>13</v>
      </c>
      <c r="H13" s="2"/>
      <c r="I13" s="6"/>
      <c r="J13" s="2"/>
      <c r="K13" s="1"/>
      <c r="L13" s="2"/>
    </row>
    <row r="14" spans="1:12" ht="12.75">
      <c r="A14" s="2" t="s">
        <v>10</v>
      </c>
      <c r="B14" s="6">
        <f>B4*B3*SIN(D5)+0.5*((B3*SIN(D5))^2)/(TAN(D6))</f>
        <v>142.71863775171468</v>
      </c>
      <c r="C14" s="2" t="s">
        <v>12</v>
      </c>
      <c r="D14" s="1">
        <f>B14*0.0254^2</f>
        <v>0.09207635633189624</v>
      </c>
      <c r="E14" s="2" t="s">
        <v>13</v>
      </c>
      <c r="H14" s="2"/>
      <c r="I14" s="6"/>
      <c r="J14" s="2"/>
      <c r="K14" s="1"/>
      <c r="L14" s="2"/>
    </row>
    <row r="15" spans="1:12" ht="12.75">
      <c r="A15" s="8" t="s">
        <v>11</v>
      </c>
      <c r="B15" s="9">
        <f>SUM(B13:B14)</f>
        <v>430.3575782886022</v>
      </c>
      <c r="C15" s="8" t="s">
        <v>12</v>
      </c>
      <c r="D15" s="10">
        <f>B15*0.0254^2</f>
        <v>0.2776494952086746</v>
      </c>
      <c r="E15" s="8" t="s">
        <v>13</v>
      </c>
      <c r="H15" s="2"/>
      <c r="I15" s="6"/>
      <c r="J15" s="2"/>
      <c r="K15" s="1"/>
      <c r="L15" s="2"/>
    </row>
    <row r="17" spans="1:8" ht="12.75">
      <c r="A17" s="7" t="s">
        <v>20</v>
      </c>
      <c r="H17" s="7"/>
    </row>
    <row r="18" spans="2:8" ht="12.75">
      <c r="B18" s="2" t="s">
        <v>14</v>
      </c>
      <c r="C18" s="6">
        <f>B3*COS(D5)</f>
        <v>10.071594304681964</v>
      </c>
      <c r="D18" s="2" t="s">
        <v>1</v>
      </c>
      <c r="H18" s="7"/>
    </row>
    <row r="19" spans="1:10" ht="12.75">
      <c r="A19" s="2" t="s">
        <v>24</v>
      </c>
      <c r="B19" s="2" t="s">
        <v>26</v>
      </c>
      <c r="C19" s="6">
        <f>SQRT(B15/(TAN(D5)))</f>
        <v>8.711122338977688</v>
      </c>
      <c r="D19" s="2" t="s">
        <v>1</v>
      </c>
      <c r="E19" s="2"/>
      <c r="F19" s="6"/>
      <c r="G19" s="2"/>
      <c r="I19" s="6"/>
      <c r="J19" s="2"/>
    </row>
    <row r="20" spans="1:12" ht="12.75">
      <c r="A20" s="2" t="s">
        <v>25</v>
      </c>
      <c r="B20" s="2" t="s">
        <v>26</v>
      </c>
      <c r="C20" s="6">
        <f>B3*COS(D5)+((B3*SIN(D5))^-1)*(B15*0.5-B13)</f>
        <v>8.803008683556065</v>
      </c>
      <c r="D20" s="2" t="s">
        <v>1</v>
      </c>
      <c r="E20" s="2"/>
      <c r="F20" s="6"/>
      <c r="G20" s="2"/>
      <c r="H20" s="2"/>
      <c r="I20" s="6"/>
      <c r="J20" s="2"/>
      <c r="K20" s="1"/>
      <c r="L20" s="2"/>
    </row>
    <row r="21" spans="2:6" ht="12.75">
      <c r="B21" s="8" t="s">
        <v>26</v>
      </c>
      <c r="C21" s="9">
        <f>IF(C19&lt;C18,C19,C20)</f>
        <v>8.711122338977688</v>
      </c>
      <c r="D21" s="8" t="s">
        <v>1</v>
      </c>
      <c r="E21" s="10">
        <f>C21*0.0254</f>
        <v>0.22126250741003328</v>
      </c>
      <c r="F21" s="8" t="s">
        <v>2</v>
      </c>
    </row>
    <row r="22" spans="2:6" ht="12.75">
      <c r="B22" s="8" t="s">
        <v>37</v>
      </c>
      <c r="C22" s="9">
        <f>'Read Me'!D17*B8+C21</f>
        <v>14.561122338977688</v>
      </c>
      <c r="D22" s="8" t="s">
        <v>1</v>
      </c>
      <c r="E22" s="10">
        <f>C22*0.0254</f>
        <v>0.3698525074100333</v>
      </c>
      <c r="F22" s="8" t="s">
        <v>2</v>
      </c>
    </row>
    <row r="23" spans="1:12" ht="12.75">
      <c r="A23" s="2"/>
      <c r="B23" s="8"/>
      <c r="C23" s="9"/>
      <c r="D23" s="8"/>
      <c r="E23" s="2"/>
      <c r="H23" s="2"/>
      <c r="I23" s="6"/>
      <c r="J23" s="2"/>
      <c r="K23" s="1"/>
      <c r="L23" s="2"/>
    </row>
    <row r="24" spans="1:12" ht="12.75">
      <c r="A24" s="7" t="s">
        <v>21</v>
      </c>
      <c r="B24" s="6"/>
      <c r="C24" s="2"/>
      <c r="D24" s="1"/>
      <c r="E24" s="2"/>
      <c r="H24" s="2"/>
      <c r="I24" s="6"/>
      <c r="J24" s="2"/>
      <c r="K24" s="1"/>
      <c r="L24" s="2"/>
    </row>
    <row r="25" spans="1:12" ht="12.75">
      <c r="A25" s="2" t="s">
        <v>30</v>
      </c>
      <c r="B25" s="6">
        <f>(1/(2*TAN(D5)))+(1/(2*TAN(D6)))</f>
        <v>0.1319078221171945</v>
      </c>
      <c r="C25" s="2"/>
      <c r="D25" s="1"/>
      <c r="E25" s="2"/>
      <c r="H25" s="2"/>
      <c r="I25" s="6"/>
      <c r="J25" s="2"/>
      <c r="K25" s="1"/>
      <c r="L25" s="2"/>
    </row>
    <row r="26" spans="1:12" ht="12.75">
      <c r="A26" s="2" t="s">
        <v>29</v>
      </c>
      <c r="B26" s="6">
        <f>-B11</f>
        <v>-15.126627384046136</v>
      </c>
      <c r="C26" s="2"/>
      <c r="D26" s="1"/>
      <c r="E26" s="2"/>
      <c r="H26" s="2"/>
      <c r="I26" s="6"/>
      <c r="J26" s="2"/>
      <c r="K26" s="1"/>
      <c r="L26" s="2"/>
    </row>
    <row r="27" spans="1:12" ht="12.75">
      <c r="A27" s="2" t="s">
        <v>28</v>
      </c>
      <c r="B27" s="6">
        <f>0.5*B15</f>
        <v>215.1787891443011</v>
      </c>
      <c r="C27" s="2"/>
      <c r="D27" s="1"/>
      <c r="E27" s="2"/>
      <c r="H27" s="2"/>
      <c r="I27" s="6"/>
      <c r="J27" s="2"/>
      <c r="K27" s="1"/>
      <c r="L27" s="2"/>
    </row>
    <row r="28" spans="1:12" ht="12.75">
      <c r="A28" s="8" t="s">
        <v>27</v>
      </c>
      <c r="B28" s="9">
        <f>(1/(2*B25))*(-B26-SQRT(B26*B26-4*B25*B27))</f>
        <v>16.63959145855019</v>
      </c>
      <c r="C28" s="8" t="s">
        <v>1</v>
      </c>
      <c r="D28" s="10">
        <f>B28*0.0254</f>
        <v>0.4226456230471748</v>
      </c>
      <c r="E28" s="8" t="s">
        <v>2</v>
      </c>
      <c r="H28" s="2"/>
      <c r="I28" s="6"/>
      <c r="J28" s="2"/>
      <c r="K28" s="1"/>
      <c r="L28" s="2"/>
    </row>
    <row r="30" ht="12.75">
      <c r="A30" s="5" t="s">
        <v>15</v>
      </c>
    </row>
    <row r="32" spans="1:6" ht="12.75">
      <c r="A32" s="13" t="s">
        <v>16</v>
      </c>
      <c r="B32" s="13" t="s">
        <v>17</v>
      </c>
      <c r="C32" s="13" t="s">
        <v>18</v>
      </c>
      <c r="D32" s="13" t="s">
        <v>19</v>
      </c>
      <c r="E32" s="13" t="s">
        <v>23</v>
      </c>
      <c r="F32" s="13" t="s">
        <v>31</v>
      </c>
    </row>
    <row r="33" spans="1:6" ht="12.75">
      <c r="A33" s="13">
        <v>0</v>
      </c>
      <c r="B33" s="14">
        <f aca="true" t="shared" si="0" ref="B33:B64">TAN($D$5)*A33</f>
        <v>0</v>
      </c>
      <c r="C33" s="14">
        <f aca="true" t="shared" si="1" ref="C33:C64">$B$3*SIN($D$5)</f>
        <v>57.118849674708066</v>
      </c>
      <c r="D33" s="13">
        <v>0</v>
      </c>
      <c r="E33" s="15">
        <f aca="true" t="shared" si="2" ref="E33:E64">(TAN($D$6))*($B$11-A33)</f>
        <v>172.89814216402942</v>
      </c>
      <c r="F33" s="14">
        <f aca="true" t="shared" si="3" ref="F33:F64">$B$28</f>
        <v>16.63959145855019</v>
      </c>
    </row>
    <row r="34" spans="1:6" ht="12.75">
      <c r="A34" s="14">
        <f aca="true" t="shared" si="4" ref="A34:A65">A33+$B$11/25</f>
        <v>0.6050650953618455</v>
      </c>
      <c r="B34" s="14">
        <f t="shared" si="0"/>
        <v>3.4314946750108883</v>
      </c>
      <c r="C34" s="14">
        <f t="shared" si="1"/>
        <v>57.118849674708066</v>
      </c>
      <c r="D34" s="13">
        <v>0</v>
      </c>
      <c r="E34" s="15">
        <f t="shared" si="2"/>
        <v>165.98221647746823</v>
      </c>
      <c r="F34" s="14">
        <f t="shared" si="3"/>
        <v>16.63959145855019</v>
      </c>
    </row>
    <row r="35" spans="1:6" ht="12.75">
      <c r="A35" s="14">
        <f t="shared" si="4"/>
        <v>1.210130190723691</v>
      </c>
      <c r="B35" s="14">
        <f t="shared" si="0"/>
        <v>6.862989350021777</v>
      </c>
      <c r="C35" s="14">
        <f t="shared" si="1"/>
        <v>57.118849674708066</v>
      </c>
      <c r="D35" s="13">
        <v>0</v>
      </c>
      <c r="E35" s="15">
        <f t="shared" si="2"/>
        <v>159.06629079090706</v>
      </c>
      <c r="F35" s="14">
        <f t="shared" si="3"/>
        <v>16.63959145855019</v>
      </c>
    </row>
    <row r="36" spans="1:6" ht="12.75">
      <c r="A36" s="14">
        <f t="shared" si="4"/>
        <v>1.8151952860855365</v>
      </c>
      <c r="B36" s="14">
        <f t="shared" si="0"/>
        <v>10.294484025032665</v>
      </c>
      <c r="C36" s="14">
        <f t="shared" si="1"/>
        <v>57.118849674708066</v>
      </c>
      <c r="D36" s="13">
        <v>0</v>
      </c>
      <c r="E36" s="15">
        <f t="shared" si="2"/>
        <v>152.15036510434587</v>
      </c>
      <c r="F36" s="14">
        <f t="shared" si="3"/>
        <v>16.63959145855019</v>
      </c>
    </row>
    <row r="37" spans="1:6" ht="12.75">
      <c r="A37" s="14">
        <f t="shared" si="4"/>
        <v>2.420260381447382</v>
      </c>
      <c r="B37" s="14">
        <f t="shared" si="0"/>
        <v>13.725978700043553</v>
      </c>
      <c r="C37" s="14">
        <f t="shared" si="1"/>
        <v>57.118849674708066</v>
      </c>
      <c r="D37" s="13">
        <v>0</v>
      </c>
      <c r="E37" s="15">
        <f t="shared" si="2"/>
        <v>145.2344394177847</v>
      </c>
      <c r="F37" s="14">
        <f t="shared" si="3"/>
        <v>16.63959145855019</v>
      </c>
    </row>
    <row r="38" spans="1:6" ht="12.75">
      <c r="A38" s="14">
        <f t="shared" si="4"/>
        <v>3.0253254768092273</v>
      </c>
      <c r="B38" s="14">
        <f t="shared" si="0"/>
        <v>17.15747337505444</v>
      </c>
      <c r="C38" s="14">
        <f t="shared" si="1"/>
        <v>57.118849674708066</v>
      </c>
      <c r="D38" s="13">
        <v>0</v>
      </c>
      <c r="E38" s="15">
        <f t="shared" si="2"/>
        <v>138.31851373122353</v>
      </c>
      <c r="F38" s="14">
        <f t="shared" si="3"/>
        <v>16.63959145855019</v>
      </c>
    </row>
    <row r="39" spans="1:6" ht="12.75">
      <c r="A39" s="14">
        <f t="shared" si="4"/>
        <v>3.6303905721710725</v>
      </c>
      <c r="B39" s="14">
        <f t="shared" si="0"/>
        <v>20.588968050065326</v>
      </c>
      <c r="C39" s="14">
        <f t="shared" si="1"/>
        <v>57.118849674708066</v>
      </c>
      <c r="D39" s="13">
        <v>0</v>
      </c>
      <c r="E39" s="15">
        <f t="shared" si="2"/>
        <v>131.40258804466237</v>
      </c>
      <c r="F39" s="14">
        <f t="shared" si="3"/>
        <v>16.63959145855019</v>
      </c>
    </row>
    <row r="40" spans="1:6" ht="12.75">
      <c r="A40" s="14">
        <f t="shared" si="4"/>
        <v>4.235455667532918</v>
      </c>
      <c r="B40" s="14">
        <f t="shared" si="0"/>
        <v>24.020462725076214</v>
      </c>
      <c r="C40" s="14">
        <f t="shared" si="1"/>
        <v>57.118849674708066</v>
      </c>
      <c r="D40" s="13">
        <v>0</v>
      </c>
      <c r="E40" s="15">
        <f t="shared" si="2"/>
        <v>124.48666235810119</v>
      </c>
      <c r="F40" s="14">
        <f t="shared" si="3"/>
        <v>16.63959145855019</v>
      </c>
    </row>
    <row r="41" spans="1:6" ht="12.75">
      <c r="A41" s="14">
        <f t="shared" si="4"/>
        <v>4.840520762894763</v>
      </c>
      <c r="B41" s="14">
        <f t="shared" si="0"/>
        <v>27.4519574000871</v>
      </c>
      <c r="C41" s="14">
        <f t="shared" si="1"/>
        <v>57.118849674708066</v>
      </c>
      <c r="D41" s="13">
        <v>0</v>
      </c>
      <c r="E41" s="15">
        <f t="shared" si="2"/>
        <v>117.57073667153999</v>
      </c>
      <c r="F41" s="14">
        <f t="shared" si="3"/>
        <v>16.63959145855019</v>
      </c>
    </row>
    <row r="42" spans="1:6" ht="12.75">
      <c r="A42" s="14">
        <f t="shared" si="4"/>
        <v>5.445585858256608</v>
      </c>
      <c r="B42" s="14">
        <f t="shared" si="0"/>
        <v>30.88345207509799</v>
      </c>
      <c r="C42" s="14">
        <f t="shared" si="1"/>
        <v>57.118849674708066</v>
      </c>
      <c r="D42" s="13">
        <v>0</v>
      </c>
      <c r="E42" s="15">
        <f t="shared" si="2"/>
        <v>110.65481098497884</v>
      </c>
      <c r="F42" s="14">
        <f t="shared" si="3"/>
        <v>16.63959145855019</v>
      </c>
    </row>
    <row r="43" spans="1:6" ht="12.75">
      <c r="A43" s="14">
        <f t="shared" si="4"/>
        <v>6.050650953618454</v>
      </c>
      <c r="B43" s="14">
        <f t="shared" si="0"/>
        <v>34.314946750108874</v>
      </c>
      <c r="C43" s="14">
        <f t="shared" si="1"/>
        <v>57.118849674708066</v>
      </c>
      <c r="D43" s="13">
        <v>0</v>
      </c>
      <c r="E43" s="15">
        <f t="shared" si="2"/>
        <v>103.73888529841767</v>
      </c>
      <c r="F43" s="14">
        <f t="shared" si="3"/>
        <v>16.63959145855019</v>
      </c>
    </row>
    <row r="44" spans="1:6" ht="12.75">
      <c r="A44" s="14">
        <f t="shared" si="4"/>
        <v>6.655716048980299</v>
      </c>
      <c r="B44" s="14">
        <f t="shared" si="0"/>
        <v>37.74644142511976</v>
      </c>
      <c r="C44" s="14">
        <f t="shared" si="1"/>
        <v>57.118849674708066</v>
      </c>
      <c r="D44" s="13">
        <v>0</v>
      </c>
      <c r="E44" s="15">
        <f t="shared" si="2"/>
        <v>96.82295961185648</v>
      </c>
      <c r="F44" s="14">
        <f t="shared" si="3"/>
        <v>16.63959145855019</v>
      </c>
    </row>
    <row r="45" spans="1:6" ht="12.75">
      <c r="A45" s="14">
        <f t="shared" si="4"/>
        <v>7.260781144342144</v>
      </c>
      <c r="B45" s="14">
        <f t="shared" si="0"/>
        <v>41.17793610013065</v>
      </c>
      <c r="C45" s="14">
        <f t="shared" si="1"/>
        <v>57.118849674708066</v>
      </c>
      <c r="D45" s="13">
        <v>0</v>
      </c>
      <c r="E45" s="15">
        <f t="shared" si="2"/>
        <v>89.90703392529531</v>
      </c>
      <c r="F45" s="14">
        <f t="shared" si="3"/>
        <v>16.63959145855019</v>
      </c>
    </row>
    <row r="46" spans="1:6" ht="12.75">
      <c r="A46" s="14">
        <f t="shared" si="4"/>
        <v>7.865846239703989</v>
      </c>
      <c r="B46" s="14">
        <f t="shared" si="0"/>
        <v>44.60943077514154</v>
      </c>
      <c r="C46" s="14">
        <f t="shared" si="1"/>
        <v>57.118849674708066</v>
      </c>
      <c r="D46" s="13">
        <v>0</v>
      </c>
      <c r="E46" s="15">
        <f t="shared" si="2"/>
        <v>82.99110823873413</v>
      </c>
      <c r="F46" s="14">
        <f t="shared" si="3"/>
        <v>16.63959145855019</v>
      </c>
    </row>
    <row r="47" spans="1:6" ht="12.75">
      <c r="A47" s="14">
        <f t="shared" si="4"/>
        <v>8.470911335065836</v>
      </c>
      <c r="B47" s="14">
        <f t="shared" si="0"/>
        <v>48.04092545015243</v>
      </c>
      <c r="C47" s="14">
        <f t="shared" si="1"/>
        <v>57.118849674708066</v>
      </c>
      <c r="D47" s="13">
        <v>0</v>
      </c>
      <c r="E47" s="15">
        <f t="shared" si="2"/>
        <v>76.07518255217295</v>
      </c>
      <c r="F47" s="14">
        <f t="shared" si="3"/>
        <v>16.63959145855019</v>
      </c>
    </row>
    <row r="48" spans="1:6" ht="12.75">
      <c r="A48" s="14">
        <f t="shared" si="4"/>
        <v>9.075976430427682</v>
      </c>
      <c r="B48" s="14">
        <f t="shared" si="0"/>
        <v>51.47242012516332</v>
      </c>
      <c r="C48" s="14">
        <f t="shared" si="1"/>
        <v>57.118849674708066</v>
      </c>
      <c r="D48" s="13">
        <v>0</v>
      </c>
      <c r="E48" s="15">
        <f t="shared" si="2"/>
        <v>69.15925686561177</v>
      </c>
      <c r="F48" s="14">
        <f t="shared" si="3"/>
        <v>16.63959145855019</v>
      </c>
    </row>
    <row r="49" spans="1:6" ht="12.75">
      <c r="A49" s="14">
        <f t="shared" si="4"/>
        <v>9.681041525789528</v>
      </c>
      <c r="B49" s="14">
        <f t="shared" si="0"/>
        <v>54.90391480017421</v>
      </c>
      <c r="C49" s="14">
        <f t="shared" si="1"/>
        <v>57.118849674708066</v>
      </c>
      <c r="D49" s="13">
        <v>0</v>
      </c>
      <c r="E49" s="15">
        <f t="shared" si="2"/>
        <v>62.24333117905058</v>
      </c>
      <c r="F49" s="14">
        <f t="shared" si="3"/>
        <v>16.63959145855019</v>
      </c>
    </row>
    <row r="50" spans="1:6" ht="12.75">
      <c r="A50" s="14">
        <f t="shared" si="4"/>
        <v>10.286106621151374</v>
      </c>
      <c r="B50" s="14">
        <f t="shared" si="0"/>
        <v>58.3354094751851</v>
      </c>
      <c r="C50" s="14">
        <f t="shared" si="1"/>
        <v>57.118849674708066</v>
      </c>
      <c r="D50" s="13">
        <v>0</v>
      </c>
      <c r="E50" s="15">
        <f t="shared" si="2"/>
        <v>55.3274054924894</v>
      </c>
      <c r="F50" s="14">
        <f t="shared" si="3"/>
        <v>16.63959145855019</v>
      </c>
    </row>
    <row r="51" spans="1:6" ht="12.75">
      <c r="A51" s="14">
        <f t="shared" si="4"/>
        <v>10.89117171651322</v>
      </c>
      <c r="B51" s="14">
        <f t="shared" si="0"/>
        <v>61.766904150196</v>
      </c>
      <c r="C51" s="14">
        <f t="shared" si="1"/>
        <v>57.118849674708066</v>
      </c>
      <c r="D51" s="13">
        <v>0</v>
      </c>
      <c r="E51" s="15">
        <f t="shared" si="2"/>
        <v>48.41147980592821</v>
      </c>
      <c r="F51" s="14">
        <f t="shared" si="3"/>
        <v>16.63959145855019</v>
      </c>
    </row>
    <row r="52" spans="1:6" ht="12.75">
      <c r="A52" s="14">
        <f t="shared" si="4"/>
        <v>11.496236811875066</v>
      </c>
      <c r="B52" s="14">
        <f t="shared" si="0"/>
        <v>65.1983988252069</v>
      </c>
      <c r="C52" s="14">
        <f t="shared" si="1"/>
        <v>57.118849674708066</v>
      </c>
      <c r="D52" s="13">
        <v>0</v>
      </c>
      <c r="E52" s="15">
        <f t="shared" si="2"/>
        <v>41.49555411936703</v>
      </c>
      <c r="F52" s="14">
        <f t="shared" si="3"/>
        <v>16.63959145855019</v>
      </c>
    </row>
    <row r="53" spans="1:6" ht="12.75">
      <c r="A53" s="14">
        <f t="shared" si="4"/>
        <v>12.101301907236913</v>
      </c>
      <c r="B53" s="14">
        <f t="shared" si="0"/>
        <v>68.62989350021778</v>
      </c>
      <c r="C53" s="14">
        <f t="shared" si="1"/>
        <v>57.118849674708066</v>
      </c>
      <c r="D53" s="13">
        <v>0</v>
      </c>
      <c r="E53" s="15">
        <f t="shared" si="2"/>
        <v>34.57962843280584</v>
      </c>
      <c r="F53" s="14">
        <f t="shared" si="3"/>
        <v>16.63959145855019</v>
      </c>
    </row>
    <row r="54" spans="1:6" ht="12.75">
      <c r="A54" s="14">
        <f t="shared" si="4"/>
        <v>12.706367002598759</v>
      </c>
      <c r="B54" s="14">
        <f t="shared" si="0"/>
        <v>72.06138817522867</v>
      </c>
      <c r="C54" s="14">
        <f t="shared" si="1"/>
        <v>57.118849674708066</v>
      </c>
      <c r="D54" s="13">
        <v>0</v>
      </c>
      <c r="E54" s="15">
        <f t="shared" si="2"/>
        <v>27.663702746244656</v>
      </c>
      <c r="F54" s="14">
        <f t="shared" si="3"/>
        <v>16.63959145855019</v>
      </c>
    </row>
    <row r="55" spans="1:6" ht="12.75">
      <c r="A55" s="14">
        <f t="shared" si="4"/>
        <v>13.311432097960605</v>
      </c>
      <c r="B55" s="14">
        <f t="shared" si="0"/>
        <v>75.49288285023957</v>
      </c>
      <c r="C55" s="14">
        <f t="shared" si="1"/>
        <v>57.118849674708066</v>
      </c>
      <c r="D55" s="13">
        <v>0</v>
      </c>
      <c r="E55" s="15">
        <f t="shared" si="2"/>
        <v>20.74777705968347</v>
      </c>
      <c r="F55" s="14">
        <f t="shared" si="3"/>
        <v>16.63959145855019</v>
      </c>
    </row>
    <row r="56" spans="1:6" ht="12.75">
      <c r="A56" s="14">
        <f t="shared" si="4"/>
        <v>13.916497193322451</v>
      </c>
      <c r="B56" s="14">
        <f t="shared" si="0"/>
        <v>78.92437752525046</v>
      </c>
      <c r="C56" s="14">
        <f t="shared" si="1"/>
        <v>57.118849674708066</v>
      </c>
      <c r="D56" s="13">
        <v>0</v>
      </c>
      <c r="E56" s="15">
        <f t="shared" si="2"/>
        <v>13.831851373122287</v>
      </c>
      <c r="F56" s="14">
        <f t="shared" si="3"/>
        <v>16.63959145855019</v>
      </c>
    </row>
    <row r="57" spans="1:6" ht="12.75">
      <c r="A57" s="14">
        <f t="shared" si="4"/>
        <v>14.521562288684297</v>
      </c>
      <c r="B57" s="14">
        <f t="shared" si="0"/>
        <v>82.35587220026135</v>
      </c>
      <c r="C57" s="14">
        <f t="shared" si="1"/>
        <v>57.118849674708066</v>
      </c>
      <c r="D57" s="13">
        <v>0</v>
      </c>
      <c r="E57" s="15">
        <f t="shared" si="2"/>
        <v>6.915925686561104</v>
      </c>
      <c r="F57" s="14">
        <f t="shared" si="3"/>
        <v>16.63959145855019</v>
      </c>
    </row>
    <row r="58" spans="1:6" ht="12.75">
      <c r="A58" s="14">
        <f t="shared" si="4"/>
        <v>15.126627384046143</v>
      </c>
      <c r="B58" s="14">
        <f t="shared" si="0"/>
        <v>85.78736687527224</v>
      </c>
      <c r="C58" s="14">
        <f t="shared" si="1"/>
        <v>57.118849674708066</v>
      </c>
      <c r="D58" s="13">
        <v>0</v>
      </c>
      <c r="E58" s="15">
        <f t="shared" si="2"/>
        <v>-8.121540633085081E-14</v>
      </c>
      <c r="F58" s="14">
        <f t="shared" si="3"/>
        <v>16.63959145855019</v>
      </c>
    </row>
    <row r="59" spans="1:6" ht="12.75">
      <c r="A59" s="14">
        <f t="shared" si="4"/>
        <v>15.73169247940799</v>
      </c>
      <c r="B59" s="14">
        <f t="shared" si="0"/>
        <v>89.21886155028314</v>
      </c>
      <c r="C59" s="14">
        <f t="shared" si="1"/>
        <v>57.118849674708066</v>
      </c>
      <c r="D59" s="13">
        <v>0</v>
      </c>
      <c r="E59" s="15">
        <f t="shared" si="2"/>
        <v>-6.915925686561266</v>
      </c>
      <c r="F59" s="14">
        <f t="shared" si="3"/>
        <v>16.63959145855019</v>
      </c>
    </row>
    <row r="60" spans="1:6" ht="12.75">
      <c r="A60" s="14">
        <f t="shared" si="4"/>
        <v>16.336757574769834</v>
      </c>
      <c r="B60" s="14">
        <f t="shared" si="0"/>
        <v>92.65035622529402</v>
      </c>
      <c r="C60" s="14">
        <f t="shared" si="1"/>
        <v>57.118849674708066</v>
      </c>
      <c r="D60" s="13">
        <v>0</v>
      </c>
      <c r="E60" s="15">
        <f t="shared" si="2"/>
        <v>-13.83185137312243</v>
      </c>
      <c r="F60" s="14">
        <f t="shared" si="3"/>
        <v>16.63959145855019</v>
      </c>
    </row>
    <row r="61" spans="1:6" ht="12.75">
      <c r="A61" s="14">
        <f t="shared" si="4"/>
        <v>16.94182267013168</v>
      </c>
      <c r="B61" s="14">
        <f t="shared" si="0"/>
        <v>96.0818509003049</v>
      </c>
      <c r="C61" s="14">
        <f t="shared" si="1"/>
        <v>57.118849674708066</v>
      </c>
      <c r="D61" s="13">
        <v>0</v>
      </c>
      <c r="E61" s="15">
        <f t="shared" si="2"/>
        <v>-20.747777059683592</v>
      </c>
      <c r="F61" s="14">
        <f t="shared" si="3"/>
        <v>16.63959145855019</v>
      </c>
    </row>
    <row r="62" spans="1:6" ht="12.75">
      <c r="A62" s="14">
        <f t="shared" si="4"/>
        <v>17.546887765493523</v>
      </c>
      <c r="B62" s="14">
        <f t="shared" si="0"/>
        <v>99.51334557531578</v>
      </c>
      <c r="C62" s="14">
        <f t="shared" si="1"/>
        <v>57.118849674708066</v>
      </c>
      <c r="D62" s="13">
        <v>0</v>
      </c>
      <c r="E62" s="15">
        <f t="shared" si="2"/>
        <v>-27.66370274624476</v>
      </c>
      <c r="F62" s="14">
        <f t="shared" si="3"/>
        <v>16.63959145855019</v>
      </c>
    </row>
    <row r="63" spans="1:6" ht="12.75">
      <c r="A63" s="14">
        <f t="shared" si="4"/>
        <v>18.151952860855367</v>
      </c>
      <c r="B63" s="14">
        <f t="shared" si="0"/>
        <v>102.94484025032666</v>
      </c>
      <c r="C63" s="14">
        <f t="shared" si="1"/>
        <v>57.118849674708066</v>
      </c>
      <c r="D63" s="13">
        <v>0</v>
      </c>
      <c r="E63" s="15">
        <f t="shared" si="2"/>
        <v>-34.579628432805926</v>
      </c>
      <c r="F63" s="14">
        <f t="shared" si="3"/>
        <v>16.63959145855019</v>
      </c>
    </row>
    <row r="64" spans="1:6" ht="12.75">
      <c r="A64" s="14">
        <f t="shared" si="4"/>
        <v>18.75701795621721</v>
      </c>
      <c r="B64" s="14">
        <f t="shared" si="0"/>
        <v>106.37633492533755</v>
      </c>
      <c r="C64" s="14">
        <f t="shared" si="1"/>
        <v>57.118849674708066</v>
      </c>
      <c r="D64" s="13">
        <v>0</v>
      </c>
      <c r="E64" s="15">
        <f t="shared" si="2"/>
        <v>-41.495554119367085</v>
      </c>
      <c r="F64" s="14">
        <f t="shared" si="3"/>
        <v>16.63959145855019</v>
      </c>
    </row>
    <row r="65" spans="1:6" ht="12.75">
      <c r="A65" s="14">
        <f t="shared" si="4"/>
        <v>19.362083051579056</v>
      </c>
      <c r="B65" s="14">
        <f aca="true" t="shared" si="5" ref="B65:B96">TAN($D$5)*A65</f>
        <v>109.80782960034843</v>
      </c>
      <c r="C65" s="14">
        <f aca="true" t="shared" si="6" ref="C65:C96">$B$3*SIN($D$5)</f>
        <v>57.118849674708066</v>
      </c>
      <c r="D65" s="13">
        <v>0</v>
      </c>
      <c r="E65" s="15">
        <f aca="true" t="shared" si="7" ref="E65:E96">(TAN($D$6))*($B$11-A65)</f>
        <v>-48.41147980592825</v>
      </c>
      <c r="F65" s="14">
        <f aca="true" t="shared" si="8" ref="F65:F96">$B$28</f>
        <v>16.63959145855019</v>
      </c>
    </row>
    <row r="66" spans="1:6" ht="12.75">
      <c r="A66" s="14">
        <f aca="true" t="shared" si="9" ref="A66:A97">A65+$B$11/25</f>
        <v>19.9671481469409</v>
      </c>
      <c r="B66" s="14">
        <f t="shared" si="5"/>
        <v>113.23932427535931</v>
      </c>
      <c r="C66" s="14">
        <f t="shared" si="6"/>
        <v>57.118849674708066</v>
      </c>
      <c r="D66" s="13">
        <v>0</v>
      </c>
      <c r="E66" s="15">
        <f t="shared" si="7"/>
        <v>-55.32740549248942</v>
      </c>
      <c r="F66" s="14">
        <f t="shared" si="8"/>
        <v>16.63959145855019</v>
      </c>
    </row>
    <row r="67" spans="1:6" ht="12.75">
      <c r="A67" s="14">
        <f t="shared" si="9"/>
        <v>20.572213242302745</v>
      </c>
      <c r="B67" s="14">
        <f t="shared" si="5"/>
        <v>116.67081895037019</v>
      </c>
      <c r="C67" s="14">
        <f t="shared" si="6"/>
        <v>57.118849674708066</v>
      </c>
      <c r="D67" s="13">
        <v>0</v>
      </c>
      <c r="E67" s="15">
        <f t="shared" si="7"/>
        <v>-62.24333117905058</v>
      </c>
      <c r="F67" s="14">
        <f t="shared" si="8"/>
        <v>16.63959145855019</v>
      </c>
    </row>
    <row r="68" spans="1:6" ht="12.75">
      <c r="A68" s="14">
        <f t="shared" si="9"/>
        <v>21.17727833766459</v>
      </c>
      <c r="B68" s="14">
        <f t="shared" si="5"/>
        <v>120.10231362538107</v>
      </c>
      <c r="C68" s="14">
        <f t="shared" si="6"/>
        <v>57.118849674708066</v>
      </c>
      <c r="D68" s="13">
        <v>0</v>
      </c>
      <c r="E68" s="15">
        <f t="shared" si="7"/>
        <v>-69.15925686561174</v>
      </c>
      <c r="F68" s="14">
        <f t="shared" si="8"/>
        <v>16.63959145855019</v>
      </c>
    </row>
    <row r="69" spans="1:6" ht="12.75">
      <c r="A69" s="14">
        <f t="shared" si="9"/>
        <v>21.782343433026433</v>
      </c>
      <c r="B69" s="14">
        <f t="shared" si="5"/>
        <v>123.53380830039195</v>
      </c>
      <c r="C69" s="14">
        <f t="shared" si="6"/>
        <v>57.118849674708066</v>
      </c>
      <c r="D69" s="13">
        <v>0</v>
      </c>
      <c r="E69" s="15">
        <f t="shared" si="7"/>
        <v>-76.0751825521729</v>
      </c>
      <c r="F69" s="14">
        <f t="shared" si="8"/>
        <v>16.63959145855019</v>
      </c>
    </row>
    <row r="70" spans="1:6" ht="12.75">
      <c r="A70" s="14">
        <f t="shared" si="9"/>
        <v>22.387408528388278</v>
      </c>
      <c r="B70" s="14">
        <f t="shared" si="5"/>
        <v>126.96530297540284</v>
      </c>
      <c r="C70" s="14">
        <f t="shared" si="6"/>
        <v>57.118849674708066</v>
      </c>
      <c r="D70" s="13">
        <v>0</v>
      </c>
      <c r="E70" s="15">
        <f t="shared" si="7"/>
        <v>-82.99110823873407</v>
      </c>
      <c r="F70" s="14">
        <f t="shared" si="8"/>
        <v>16.63959145855019</v>
      </c>
    </row>
    <row r="71" spans="1:6" ht="12.75">
      <c r="A71" s="14">
        <f t="shared" si="9"/>
        <v>22.992473623750122</v>
      </c>
      <c r="B71" s="14">
        <f t="shared" si="5"/>
        <v>130.39679765041373</v>
      </c>
      <c r="C71" s="14">
        <f t="shared" si="6"/>
        <v>57.118849674708066</v>
      </c>
      <c r="D71" s="13">
        <v>0</v>
      </c>
      <c r="E71" s="15">
        <f t="shared" si="7"/>
        <v>-89.90703392529524</v>
      </c>
      <c r="F71" s="14">
        <f t="shared" si="8"/>
        <v>16.63959145855019</v>
      </c>
    </row>
    <row r="72" spans="1:6" ht="12.75">
      <c r="A72" s="14">
        <f t="shared" si="9"/>
        <v>23.597538719111967</v>
      </c>
      <c r="B72" s="14">
        <f t="shared" si="5"/>
        <v>133.8282923254246</v>
      </c>
      <c r="C72" s="14">
        <f t="shared" si="6"/>
        <v>57.118849674708066</v>
      </c>
      <c r="D72" s="13">
        <v>0</v>
      </c>
      <c r="E72" s="15">
        <f t="shared" si="7"/>
        <v>-96.8229596118564</v>
      </c>
      <c r="F72" s="14">
        <f t="shared" si="8"/>
        <v>16.63959145855019</v>
      </c>
    </row>
    <row r="73" spans="1:6" ht="12.75">
      <c r="A73" s="14">
        <f t="shared" si="9"/>
        <v>24.20260381447381</v>
      </c>
      <c r="B73" s="14">
        <f t="shared" si="5"/>
        <v>137.2597870004355</v>
      </c>
      <c r="C73" s="14">
        <f t="shared" si="6"/>
        <v>57.118849674708066</v>
      </c>
      <c r="D73" s="13">
        <v>0</v>
      </c>
      <c r="E73" s="15">
        <f t="shared" si="7"/>
        <v>-103.73888529841757</v>
      </c>
      <c r="F73" s="14">
        <f t="shared" si="8"/>
        <v>16.63959145855019</v>
      </c>
    </row>
    <row r="74" spans="1:6" ht="12.75">
      <c r="A74" s="14">
        <f t="shared" si="9"/>
        <v>24.807668909835655</v>
      </c>
      <c r="B74" s="14">
        <f t="shared" si="5"/>
        <v>140.69128167544636</v>
      </c>
      <c r="C74" s="14">
        <f t="shared" si="6"/>
        <v>57.118849674708066</v>
      </c>
      <c r="D74" s="13">
        <v>0</v>
      </c>
      <c r="E74" s="15">
        <f t="shared" si="7"/>
        <v>-110.65481098497872</v>
      </c>
      <c r="F74" s="14">
        <f t="shared" si="8"/>
        <v>16.63959145855019</v>
      </c>
    </row>
    <row r="75" spans="1:6" ht="12.75">
      <c r="A75" s="14">
        <f t="shared" si="9"/>
        <v>25.4127340051975</v>
      </c>
      <c r="B75" s="14">
        <f t="shared" si="5"/>
        <v>144.12277635045726</v>
      </c>
      <c r="C75" s="14">
        <f t="shared" si="6"/>
        <v>57.118849674708066</v>
      </c>
      <c r="D75" s="13">
        <v>0</v>
      </c>
      <c r="E75" s="15">
        <f t="shared" si="7"/>
        <v>-117.57073667153989</v>
      </c>
      <c r="F75" s="14">
        <f t="shared" si="8"/>
        <v>16.63959145855019</v>
      </c>
    </row>
    <row r="76" spans="1:6" ht="12.75">
      <c r="A76" s="14">
        <f t="shared" si="9"/>
        <v>26.017799100559344</v>
      </c>
      <c r="B76" s="14">
        <f t="shared" si="5"/>
        <v>147.55427102546813</v>
      </c>
      <c r="C76" s="14">
        <f t="shared" si="6"/>
        <v>57.118849674708066</v>
      </c>
      <c r="D76" s="13">
        <v>0</v>
      </c>
      <c r="E76" s="15">
        <f t="shared" si="7"/>
        <v>-124.48666235810106</v>
      </c>
      <c r="F76" s="14">
        <f t="shared" si="8"/>
        <v>16.63959145855019</v>
      </c>
    </row>
    <row r="77" spans="1:6" ht="12.75">
      <c r="A77" s="14">
        <f t="shared" si="9"/>
        <v>26.62286419592119</v>
      </c>
      <c r="B77" s="14">
        <f t="shared" si="5"/>
        <v>150.98576570047902</v>
      </c>
      <c r="C77" s="14">
        <f t="shared" si="6"/>
        <v>57.118849674708066</v>
      </c>
      <c r="D77" s="13">
        <v>0</v>
      </c>
      <c r="E77" s="15">
        <f t="shared" si="7"/>
        <v>-131.40258804466222</v>
      </c>
      <c r="F77" s="14">
        <f t="shared" si="8"/>
        <v>16.63959145855019</v>
      </c>
    </row>
    <row r="78" spans="1:6" ht="12.75">
      <c r="A78" s="14">
        <f t="shared" si="9"/>
        <v>27.227929291283033</v>
      </c>
      <c r="B78" s="14">
        <f t="shared" si="5"/>
        <v>154.4172603754899</v>
      </c>
      <c r="C78" s="14">
        <f t="shared" si="6"/>
        <v>57.118849674708066</v>
      </c>
      <c r="D78" s="13">
        <v>0</v>
      </c>
      <c r="E78" s="15">
        <f t="shared" si="7"/>
        <v>-138.3185137312234</v>
      </c>
      <c r="F78" s="14">
        <f t="shared" si="8"/>
        <v>16.63959145855019</v>
      </c>
    </row>
    <row r="79" spans="1:6" ht="12.75">
      <c r="A79" s="14">
        <f t="shared" si="9"/>
        <v>27.832994386644877</v>
      </c>
      <c r="B79" s="14">
        <f t="shared" si="5"/>
        <v>157.84875505050078</v>
      </c>
      <c r="C79" s="14">
        <f t="shared" si="6"/>
        <v>57.118849674708066</v>
      </c>
      <c r="D79" s="13">
        <v>0</v>
      </c>
      <c r="E79" s="15">
        <f t="shared" si="7"/>
        <v>-145.23443941778456</v>
      </c>
      <c r="F79" s="14">
        <f t="shared" si="8"/>
        <v>16.63959145855019</v>
      </c>
    </row>
    <row r="80" spans="1:6" ht="12.75">
      <c r="A80" s="14">
        <f t="shared" si="9"/>
        <v>28.43805948200672</v>
      </c>
      <c r="B80" s="14">
        <f t="shared" si="5"/>
        <v>161.28024972551165</v>
      </c>
      <c r="C80" s="14">
        <f t="shared" si="6"/>
        <v>57.118849674708066</v>
      </c>
      <c r="D80" s="13">
        <v>0</v>
      </c>
      <c r="E80" s="15">
        <f t="shared" si="7"/>
        <v>-152.15036510434572</v>
      </c>
      <c r="F80" s="14">
        <f t="shared" si="8"/>
        <v>16.63959145855019</v>
      </c>
    </row>
    <row r="81" spans="1:6" ht="12.75">
      <c r="A81" s="14">
        <f t="shared" si="9"/>
        <v>29.043124577368566</v>
      </c>
      <c r="B81" s="14">
        <f t="shared" si="5"/>
        <v>164.71174440052255</v>
      </c>
      <c r="C81" s="14">
        <f t="shared" si="6"/>
        <v>57.118849674708066</v>
      </c>
      <c r="D81" s="13">
        <v>0</v>
      </c>
      <c r="E81" s="15">
        <f t="shared" si="7"/>
        <v>-159.0662907909069</v>
      </c>
      <c r="F81" s="14">
        <f t="shared" si="8"/>
        <v>16.63959145855019</v>
      </c>
    </row>
    <row r="82" spans="1:6" ht="12.75">
      <c r="A82" s="14">
        <f t="shared" si="9"/>
        <v>29.64818967273041</v>
      </c>
      <c r="B82" s="14">
        <f t="shared" si="5"/>
        <v>168.14323907553342</v>
      </c>
      <c r="C82" s="14">
        <f t="shared" si="6"/>
        <v>57.118849674708066</v>
      </c>
      <c r="D82" s="13">
        <v>0</v>
      </c>
      <c r="E82" s="15">
        <f t="shared" si="7"/>
        <v>-165.98221647746803</v>
      </c>
      <c r="F82" s="14">
        <f t="shared" si="8"/>
        <v>16.63959145855019</v>
      </c>
    </row>
    <row r="83" spans="1:6" ht="12.75">
      <c r="A83" s="14">
        <f t="shared" si="9"/>
        <v>30.253254768092255</v>
      </c>
      <c r="B83" s="14">
        <f t="shared" si="5"/>
        <v>171.5747337505443</v>
      </c>
      <c r="C83" s="14">
        <f t="shared" si="6"/>
        <v>57.118849674708066</v>
      </c>
      <c r="D83" s="13">
        <v>0</v>
      </c>
      <c r="E83" s="15">
        <f t="shared" si="7"/>
        <v>-172.8981421640292</v>
      </c>
      <c r="F83" s="14">
        <f t="shared" si="8"/>
        <v>16.63959145855019</v>
      </c>
    </row>
    <row r="84" spans="1:6" ht="12.75">
      <c r="A84" s="14">
        <f t="shared" si="9"/>
        <v>30.8583198634541</v>
      </c>
      <c r="B84" s="14">
        <f t="shared" si="5"/>
        <v>175.00622842555518</v>
      </c>
      <c r="C84" s="14">
        <f t="shared" si="6"/>
        <v>57.118849674708066</v>
      </c>
      <c r="D84" s="13">
        <v>0</v>
      </c>
      <c r="E84" s="15">
        <f t="shared" si="7"/>
        <v>-179.81406785059036</v>
      </c>
      <c r="F84" s="14">
        <f t="shared" si="8"/>
        <v>16.63959145855019</v>
      </c>
    </row>
    <row r="85" spans="1:6" ht="12.75">
      <c r="A85" s="14">
        <f t="shared" si="9"/>
        <v>31.463384958815944</v>
      </c>
      <c r="B85" s="14">
        <f t="shared" si="5"/>
        <v>178.43772310056607</v>
      </c>
      <c r="C85" s="14">
        <f t="shared" si="6"/>
        <v>57.118849674708066</v>
      </c>
      <c r="D85" s="13">
        <v>0</v>
      </c>
      <c r="E85" s="15">
        <f t="shared" si="7"/>
        <v>-186.72999353715153</v>
      </c>
      <c r="F85" s="14">
        <f t="shared" si="8"/>
        <v>16.63959145855019</v>
      </c>
    </row>
    <row r="86" spans="1:6" ht="12.75">
      <c r="A86" s="14">
        <f t="shared" si="9"/>
        <v>32.06845005417779</v>
      </c>
      <c r="B86" s="14">
        <f t="shared" si="5"/>
        <v>181.86921777557694</v>
      </c>
      <c r="C86" s="14">
        <f t="shared" si="6"/>
        <v>57.118849674708066</v>
      </c>
      <c r="D86" s="13">
        <v>0</v>
      </c>
      <c r="E86" s="15">
        <f t="shared" si="7"/>
        <v>-193.64591922371267</v>
      </c>
      <c r="F86" s="14">
        <f t="shared" si="8"/>
        <v>16.63959145855019</v>
      </c>
    </row>
    <row r="87" spans="1:6" ht="12.75">
      <c r="A87" s="14">
        <f t="shared" si="9"/>
        <v>32.67351514953963</v>
      </c>
      <c r="B87" s="14">
        <f t="shared" si="5"/>
        <v>185.30071245058784</v>
      </c>
      <c r="C87" s="14">
        <f t="shared" si="6"/>
        <v>57.118849674708066</v>
      </c>
      <c r="D87" s="13">
        <v>0</v>
      </c>
      <c r="E87" s="15">
        <f t="shared" si="7"/>
        <v>-200.56184491027383</v>
      </c>
      <c r="F87" s="14">
        <f t="shared" si="8"/>
        <v>16.63959145855019</v>
      </c>
    </row>
    <row r="88" spans="1:6" ht="12.75">
      <c r="A88" s="14">
        <f t="shared" si="9"/>
        <v>33.27858024490148</v>
      </c>
      <c r="B88" s="14">
        <f t="shared" si="5"/>
        <v>188.7322071255987</v>
      </c>
      <c r="C88" s="14">
        <f t="shared" si="6"/>
        <v>57.118849674708066</v>
      </c>
      <c r="D88" s="13">
        <v>0</v>
      </c>
      <c r="E88" s="15">
        <f t="shared" si="7"/>
        <v>-207.477770596835</v>
      </c>
      <c r="F88" s="14">
        <f t="shared" si="8"/>
        <v>16.63959145855019</v>
      </c>
    </row>
    <row r="89" spans="1:6" ht="12.75">
      <c r="A89" s="14">
        <f t="shared" si="9"/>
        <v>33.88364534026332</v>
      </c>
      <c r="B89" s="14">
        <f t="shared" si="5"/>
        <v>192.1637018006096</v>
      </c>
      <c r="C89" s="14">
        <f t="shared" si="6"/>
        <v>57.118849674708066</v>
      </c>
      <c r="D89" s="13">
        <v>0</v>
      </c>
      <c r="E89" s="15">
        <f t="shared" si="7"/>
        <v>-214.39369628339617</v>
      </c>
      <c r="F89" s="14">
        <f t="shared" si="8"/>
        <v>16.63959145855019</v>
      </c>
    </row>
    <row r="90" spans="1:6" ht="12.75">
      <c r="A90" s="14">
        <f t="shared" si="9"/>
        <v>34.488710435625165</v>
      </c>
      <c r="B90" s="14">
        <f t="shared" si="5"/>
        <v>195.59519647562047</v>
      </c>
      <c r="C90" s="14">
        <f t="shared" si="6"/>
        <v>57.118849674708066</v>
      </c>
      <c r="D90" s="13">
        <v>0</v>
      </c>
      <c r="E90" s="15">
        <f t="shared" si="7"/>
        <v>-221.30962196995733</v>
      </c>
      <c r="F90" s="14">
        <f t="shared" si="8"/>
        <v>16.63959145855019</v>
      </c>
    </row>
    <row r="91" spans="1:6" ht="12.75">
      <c r="A91" s="14">
        <f t="shared" si="9"/>
        <v>35.09377553098701</v>
      </c>
      <c r="B91" s="14">
        <f t="shared" si="5"/>
        <v>199.02669115063136</v>
      </c>
      <c r="C91" s="14">
        <f t="shared" si="6"/>
        <v>57.118849674708066</v>
      </c>
      <c r="D91" s="13">
        <v>0</v>
      </c>
      <c r="E91" s="15">
        <f t="shared" si="7"/>
        <v>-228.2255476565185</v>
      </c>
      <c r="F91" s="14">
        <f t="shared" si="8"/>
        <v>16.63959145855019</v>
      </c>
    </row>
    <row r="92" spans="1:6" ht="12.75">
      <c r="A92" s="14">
        <f t="shared" si="9"/>
        <v>35.698840626348854</v>
      </c>
      <c r="B92" s="14">
        <f t="shared" si="5"/>
        <v>202.45818582564223</v>
      </c>
      <c r="C92" s="14">
        <f t="shared" si="6"/>
        <v>57.118849674708066</v>
      </c>
      <c r="D92" s="13">
        <v>0</v>
      </c>
      <c r="E92" s="15">
        <f t="shared" si="7"/>
        <v>-235.14147334307967</v>
      </c>
      <c r="F92" s="14">
        <f t="shared" si="8"/>
        <v>16.63959145855019</v>
      </c>
    </row>
    <row r="93" spans="1:6" ht="12.75">
      <c r="A93" s="14">
        <f t="shared" si="9"/>
        <v>36.3039057217107</v>
      </c>
      <c r="B93" s="14">
        <f t="shared" si="5"/>
        <v>205.88968050065313</v>
      </c>
      <c r="C93" s="14">
        <f t="shared" si="6"/>
        <v>57.118849674708066</v>
      </c>
      <c r="D93" s="13">
        <v>0</v>
      </c>
      <c r="E93" s="15">
        <f t="shared" si="7"/>
        <v>-242.05739902964083</v>
      </c>
      <c r="F93" s="14">
        <f t="shared" si="8"/>
        <v>16.63959145855019</v>
      </c>
    </row>
    <row r="94" spans="1:6" ht="12.75">
      <c r="A94" s="14">
        <f t="shared" si="9"/>
        <v>36.90897081707254</v>
      </c>
      <c r="B94" s="14">
        <f t="shared" si="5"/>
        <v>209.321175175664</v>
      </c>
      <c r="C94" s="14">
        <f t="shared" si="6"/>
        <v>57.118849674708066</v>
      </c>
      <c r="D94" s="13">
        <v>0</v>
      </c>
      <c r="E94" s="15">
        <f t="shared" si="7"/>
        <v>-248.973324716202</v>
      </c>
      <c r="F94" s="14">
        <f t="shared" si="8"/>
        <v>16.63959145855019</v>
      </c>
    </row>
    <row r="95" spans="1:6" ht="12.75">
      <c r="A95" s="14">
        <f t="shared" si="9"/>
        <v>37.51403591243439</v>
      </c>
      <c r="B95" s="14">
        <f t="shared" si="5"/>
        <v>212.7526698506749</v>
      </c>
      <c r="C95" s="14">
        <f t="shared" si="6"/>
        <v>57.118849674708066</v>
      </c>
      <c r="D95" s="13">
        <v>0</v>
      </c>
      <c r="E95" s="15">
        <f t="shared" si="7"/>
        <v>-255.88925040276317</v>
      </c>
      <c r="F95" s="14">
        <f t="shared" si="8"/>
        <v>16.63959145855019</v>
      </c>
    </row>
    <row r="96" spans="1:6" ht="12.75">
      <c r="A96" s="14">
        <f t="shared" si="9"/>
        <v>38.11910100779623</v>
      </c>
      <c r="B96" s="14">
        <f t="shared" si="5"/>
        <v>216.18416452568576</v>
      </c>
      <c r="C96" s="14">
        <f t="shared" si="6"/>
        <v>57.118849674708066</v>
      </c>
      <c r="D96" s="13">
        <v>0</v>
      </c>
      <c r="E96" s="15">
        <f t="shared" si="7"/>
        <v>-262.80517608932433</v>
      </c>
      <c r="F96" s="14">
        <f t="shared" si="8"/>
        <v>16.63959145855019</v>
      </c>
    </row>
    <row r="97" spans="1:6" ht="12.75">
      <c r="A97" s="14">
        <f t="shared" si="9"/>
        <v>38.724166103158076</v>
      </c>
      <c r="B97" s="14">
        <f aca="true" t="shared" si="10" ref="B97:B107">TAN($D$5)*A97</f>
        <v>219.61565920069665</v>
      </c>
      <c r="C97" s="14">
        <f aca="true" t="shared" si="11" ref="C97:C107">$B$3*SIN($D$5)</f>
        <v>57.118849674708066</v>
      </c>
      <c r="D97" s="13">
        <v>0</v>
      </c>
      <c r="E97" s="15">
        <f aca="true" t="shared" si="12" ref="E97:E107">(TAN($D$6))*($B$11-A97)</f>
        <v>-269.7211017758855</v>
      </c>
      <c r="F97" s="14">
        <f aca="true" t="shared" si="13" ref="F97:F107">$B$28</f>
        <v>16.63959145855019</v>
      </c>
    </row>
    <row r="98" spans="1:6" ht="12.75">
      <c r="A98" s="14">
        <f aca="true" t="shared" si="14" ref="A98:A107">A97+$B$11/25</f>
        <v>39.32923119851992</v>
      </c>
      <c r="B98" s="14">
        <f t="shared" si="10"/>
        <v>223.04715387570752</v>
      </c>
      <c r="C98" s="14">
        <f t="shared" si="11"/>
        <v>57.118849674708066</v>
      </c>
      <c r="D98" s="13">
        <v>0</v>
      </c>
      <c r="E98" s="15">
        <f t="shared" si="12"/>
        <v>-276.63702746244667</v>
      </c>
      <c r="F98" s="14">
        <f t="shared" si="13"/>
        <v>16.63959145855019</v>
      </c>
    </row>
    <row r="99" spans="1:6" ht="12.75">
      <c r="A99" s="14">
        <f t="shared" si="14"/>
        <v>39.934296293881765</v>
      </c>
      <c r="B99" s="14">
        <f t="shared" si="10"/>
        <v>226.47864855071842</v>
      </c>
      <c r="C99" s="14">
        <f t="shared" si="11"/>
        <v>57.118849674708066</v>
      </c>
      <c r="D99" s="13">
        <v>0</v>
      </c>
      <c r="E99" s="15">
        <f t="shared" si="12"/>
        <v>-283.5529531490078</v>
      </c>
      <c r="F99" s="14">
        <f t="shared" si="13"/>
        <v>16.63959145855019</v>
      </c>
    </row>
    <row r="100" spans="1:6" ht="12.75">
      <c r="A100" s="14">
        <f t="shared" si="14"/>
        <v>40.53936138924361</v>
      </c>
      <c r="B100" s="14">
        <f t="shared" si="10"/>
        <v>229.91014322572929</v>
      </c>
      <c r="C100" s="14">
        <f t="shared" si="11"/>
        <v>57.118849674708066</v>
      </c>
      <c r="D100" s="13">
        <v>0</v>
      </c>
      <c r="E100" s="15">
        <f t="shared" si="12"/>
        <v>-290.468878835569</v>
      </c>
      <c r="F100" s="14">
        <f t="shared" si="13"/>
        <v>16.63959145855019</v>
      </c>
    </row>
    <row r="101" spans="1:6" ht="12.75">
      <c r="A101" s="14">
        <f t="shared" si="14"/>
        <v>41.144426484605454</v>
      </c>
      <c r="B101" s="14">
        <f t="shared" si="10"/>
        <v>233.34163790074018</v>
      </c>
      <c r="C101" s="14">
        <f t="shared" si="11"/>
        <v>57.118849674708066</v>
      </c>
      <c r="D101" s="13">
        <v>0</v>
      </c>
      <c r="E101" s="15">
        <f t="shared" si="12"/>
        <v>-297.38480452213014</v>
      </c>
      <c r="F101" s="14">
        <f t="shared" si="13"/>
        <v>16.63959145855019</v>
      </c>
    </row>
    <row r="102" spans="1:6" ht="12.75">
      <c r="A102" s="14">
        <f t="shared" si="14"/>
        <v>41.7494915799673</v>
      </c>
      <c r="B102" s="14">
        <f t="shared" si="10"/>
        <v>236.77313257575105</v>
      </c>
      <c r="C102" s="14">
        <f t="shared" si="11"/>
        <v>57.118849674708066</v>
      </c>
      <c r="D102" s="13">
        <v>0</v>
      </c>
      <c r="E102" s="15">
        <f t="shared" si="12"/>
        <v>-304.30073020869133</v>
      </c>
      <c r="F102" s="14">
        <f t="shared" si="13"/>
        <v>16.63959145855019</v>
      </c>
    </row>
    <row r="103" spans="1:6" ht="12.75">
      <c r="A103" s="14">
        <f t="shared" si="14"/>
        <v>42.35455667532914</v>
      </c>
      <c r="B103" s="14">
        <f t="shared" si="10"/>
        <v>240.20462725076194</v>
      </c>
      <c r="C103" s="14">
        <f t="shared" si="11"/>
        <v>57.118849674708066</v>
      </c>
      <c r="D103" s="13">
        <v>0</v>
      </c>
      <c r="E103" s="15">
        <f t="shared" si="12"/>
        <v>-311.2166558952525</v>
      </c>
      <c r="F103" s="14">
        <f t="shared" si="13"/>
        <v>16.63959145855019</v>
      </c>
    </row>
    <row r="104" spans="1:6" ht="12.75">
      <c r="A104" s="14">
        <f t="shared" si="14"/>
        <v>42.95962177069099</v>
      </c>
      <c r="B104" s="14">
        <f t="shared" si="10"/>
        <v>243.6361219257728</v>
      </c>
      <c r="C104" s="14">
        <f t="shared" si="11"/>
        <v>57.118849674708066</v>
      </c>
      <c r="D104" s="13">
        <v>0</v>
      </c>
      <c r="E104" s="15">
        <f t="shared" si="12"/>
        <v>-318.1325815818136</v>
      </c>
      <c r="F104" s="14">
        <f t="shared" si="13"/>
        <v>16.63959145855019</v>
      </c>
    </row>
    <row r="105" spans="1:6" ht="12.75">
      <c r="A105" s="14">
        <f t="shared" si="14"/>
        <v>43.56468686605283</v>
      </c>
      <c r="B105" s="14">
        <f t="shared" si="10"/>
        <v>247.0676166007837</v>
      </c>
      <c r="C105" s="14">
        <f t="shared" si="11"/>
        <v>57.118849674708066</v>
      </c>
      <c r="D105" s="13">
        <v>0</v>
      </c>
      <c r="E105" s="15">
        <f t="shared" si="12"/>
        <v>-325.0485072683748</v>
      </c>
      <c r="F105" s="14">
        <f t="shared" si="13"/>
        <v>16.63959145855019</v>
      </c>
    </row>
    <row r="106" spans="1:6" ht="12.75">
      <c r="A106" s="14">
        <f t="shared" si="14"/>
        <v>44.169751961414676</v>
      </c>
      <c r="B106" s="14">
        <f t="shared" si="10"/>
        <v>250.49911127579458</v>
      </c>
      <c r="C106" s="14">
        <f t="shared" si="11"/>
        <v>57.118849674708066</v>
      </c>
      <c r="D106" s="13">
        <v>0</v>
      </c>
      <c r="E106" s="15">
        <f t="shared" si="12"/>
        <v>-331.96443295493594</v>
      </c>
      <c r="F106" s="14">
        <f t="shared" si="13"/>
        <v>16.63959145855019</v>
      </c>
    </row>
    <row r="107" spans="1:6" ht="12.75">
      <c r="A107" s="14">
        <f t="shared" si="14"/>
        <v>44.77481705677652</v>
      </c>
      <c r="B107" s="14">
        <f t="shared" si="10"/>
        <v>253.93060595080547</v>
      </c>
      <c r="C107" s="14">
        <f t="shared" si="11"/>
        <v>57.118849674708066</v>
      </c>
      <c r="D107" s="13">
        <v>0</v>
      </c>
      <c r="E107" s="15">
        <f t="shared" si="12"/>
        <v>-338.88035864149714</v>
      </c>
      <c r="F107" s="14">
        <f t="shared" si="13"/>
        <v>16.63959145855019</v>
      </c>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L107"/>
  <sheetViews>
    <sheetView workbookViewId="0" topLeftCell="A1">
      <selection activeCell="A1" sqref="A1"/>
    </sheetView>
  </sheetViews>
  <sheetFormatPr defaultColWidth="9.140625" defaultRowHeight="12.75"/>
  <cols>
    <col min="1" max="1" width="14.421875" style="0" customWidth="1"/>
    <col min="2" max="2" width="12.7109375" style="0" bestFit="1" customWidth="1"/>
    <col min="3" max="3" width="5.00390625" style="0" bestFit="1" customWidth="1"/>
    <col min="4" max="4" width="5.57421875" style="0" bestFit="1" customWidth="1"/>
    <col min="5" max="5" width="8.57421875" style="0" bestFit="1" customWidth="1"/>
    <col min="6" max="6" width="5.140625" style="0" customWidth="1"/>
    <col min="8" max="8" width="12.57421875" style="0" customWidth="1"/>
  </cols>
  <sheetData>
    <row r="1" spans="1:8" ht="12.75">
      <c r="A1" s="5" t="s">
        <v>22</v>
      </c>
      <c r="H1" s="5"/>
    </row>
    <row r="3" spans="1:12" ht="12.75">
      <c r="A3" s="11" t="s">
        <v>0</v>
      </c>
      <c r="B3" s="12">
        <v>48</v>
      </c>
      <c r="C3" s="11" t="s">
        <v>1</v>
      </c>
      <c r="D3" s="1">
        <f>B3*0.0254</f>
        <v>1.2191999999999998</v>
      </c>
      <c r="E3" s="2" t="s">
        <v>2</v>
      </c>
      <c r="I3" s="4"/>
      <c r="J3" s="4"/>
      <c r="K3" s="1"/>
      <c r="L3" s="2"/>
    </row>
    <row r="4" spans="1:12" ht="12.75">
      <c r="A4" s="11" t="s">
        <v>3</v>
      </c>
      <c r="B4" s="12">
        <v>2</v>
      </c>
      <c r="C4" s="11" t="s">
        <v>1</v>
      </c>
      <c r="D4" s="1">
        <f>B4*0.0254</f>
        <v>0.0508</v>
      </c>
      <c r="E4" s="2" t="s">
        <v>2</v>
      </c>
      <c r="I4" s="4"/>
      <c r="J4" s="4"/>
      <c r="K4" s="1"/>
      <c r="L4" s="2"/>
    </row>
    <row r="5" spans="1:12" ht="12.75">
      <c r="A5" s="11" t="s">
        <v>4</v>
      </c>
      <c r="B5" s="12">
        <v>80</v>
      </c>
      <c r="C5" s="11" t="s">
        <v>7</v>
      </c>
      <c r="D5" s="3">
        <f>RADIANS(B5)</f>
        <v>1.3962634015954636</v>
      </c>
      <c r="E5" s="2" t="s">
        <v>6</v>
      </c>
      <c r="I5" s="4"/>
      <c r="J5" s="4"/>
      <c r="K5" s="3"/>
      <c r="L5" s="2"/>
    </row>
    <row r="6" spans="1:12" ht="12.75">
      <c r="A6" s="11" t="s">
        <v>5</v>
      </c>
      <c r="B6" s="12">
        <v>90</v>
      </c>
      <c r="C6" s="11" t="s">
        <v>7</v>
      </c>
      <c r="D6" s="3">
        <f>RADIANS(B6)</f>
        <v>1.5707963267948966</v>
      </c>
      <c r="E6" s="2" t="s">
        <v>6</v>
      </c>
      <c r="H6" s="4"/>
      <c r="I6" s="4"/>
      <c r="J6" s="4"/>
      <c r="K6" s="3"/>
      <c r="L6" s="2"/>
    </row>
    <row r="7" spans="1:12" ht="12.75">
      <c r="A7" s="11"/>
      <c r="B7" s="12"/>
      <c r="C7" s="11"/>
      <c r="D7" s="3"/>
      <c r="E7" s="2"/>
      <c r="H7" s="4"/>
      <c r="I7" s="4"/>
      <c r="J7" s="4"/>
      <c r="K7" s="3"/>
      <c r="L7" s="2"/>
    </row>
    <row r="8" spans="1:12" ht="12.75">
      <c r="A8" s="11" t="s">
        <v>40</v>
      </c>
      <c r="B8" s="11">
        <v>39</v>
      </c>
      <c r="C8" s="11" t="s">
        <v>1</v>
      </c>
      <c r="D8" s="1">
        <f>B8*0.0254</f>
        <v>0.9905999999999999</v>
      </c>
      <c r="E8" s="2" t="s">
        <v>2</v>
      </c>
      <c r="H8" s="4"/>
      <c r="I8" s="4"/>
      <c r="J8" s="4"/>
      <c r="K8" s="3"/>
      <c r="L8" s="2"/>
    </row>
    <row r="9" spans="1:12" ht="12.75">
      <c r="A9" s="11" t="s">
        <v>41</v>
      </c>
      <c r="B9" s="11"/>
      <c r="C9" s="11"/>
      <c r="D9" s="1"/>
      <c r="E9" s="2"/>
      <c r="H9" s="4"/>
      <c r="I9" s="4"/>
      <c r="J9" s="4"/>
      <c r="K9" s="3"/>
      <c r="L9" s="2"/>
    </row>
    <row r="10" spans="1:12" ht="12.75">
      <c r="A10" s="4"/>
      <c r="B10" s="4"/>
      <c r="C10" s="4"/>
      <c r="D10" s="3"/>
      <c r="E10" s="2"/>
      <c r="H10" s="4"/>
      <c r="I10" s="4"/>
      <c r="J10" s="4"/>
      <c r="K10" s="3"/>
      <c r="L10" s="2"/>
    </row>
    <row r="11" spans="1:12" ht="12.75">
      <c r="A11" s="2" t="s">
        <v>8</v>
      </c>
      <c r="B11" s="6">
        <f>B3*COS(D5)+B4+B3*COS(D6)</f>
        <v>10.335112528012663</v>
      </c>
      <c r="C11" s="2" t="s">
        <v>1</v>
      </c>
      <c r="D11" s="1">
        <f>B11*0.0254</f>
        <v>0.2625118582115216</v>
      </c>
      <c r="E11" s="2" t="s">
        <v>2</v>
      </c>
      <c r="F11" s="2"/>
      <c r="G11" s="2"/>
      <c r="H11" s="2"/>
      <c r="I11" s="6"/>
      <c r="J11" s="2"/>
      <c r="K11" s="1"/>
      <c r="L11" s="2"/>
    </row>
    <row r="12" spans="1:5" ht="12.75">
      <c r="A12" s="4"/>
      <c r="C12" s="4"/>
      <c r="E12" s="2"/>
    </row>
    <row r="13" spans="1:12" ht="12.75">
      <c r="A13" s="2" t="s">
        <v>9</v>
      </c>
      <c r="B13" s="6">
        <f>0.5*(B3^2)*SIN(D5)*COS(D5)</f>
        <v>197.00360255558525</v>
      </c>
      <c r="C13" s="2" t="s">
        <v>12</v>
      </c>
      <c r="D13" s="1">
        <f>B13*0.0254^2</f>
        <v>0.12709884422476136</v>
      </c>
      <c r="E13" s="2" t="s">
        <v>13</v>
      </c>
      <c r="H13" s="2"/>
      <c r="I13" s="6"/>
      <c r="J13" s="2"/>
      <c r="K13" s="1"/>
      <c r="L13" s="2"/>
    </row>
    <row r="14" spans="1:12" ht="12.75">
      <c r="A14" s="2" t="s">
        <v>10</v>
      </c>
      <c r="B14" s="6">
        <f>B4*B3*SIN(D5)+0.5*((B3*SIN(D5))^2)/(TAN(D6))</f>
        <v>94.54154428917204</v>
      </c>
      <c r="C14" s="2" t="s">
        <v>12</v>
      </c>
      <c r="D14" s="1">
        <f>B14*0.0254^2</f>
        <v>0.06099442271360223</v>
      </c>
      <c r="E14" s="2" t="s">
        <v>13</v>
      </c>
      <c r="H14" s="2"/>
      <c r="I14" s="6"/>
      <c r="J14" s="2"/>
      <c r="K14" s="1"/>
      <c r="L14" s="2"/>
    </row>
    <row r="15" spans="1:12" ht="12.75">
      <c r="A15" s="8" t="s">
        <v>11</v>
      </c>
      <c r="B15" s="9">
        <f>SUM(B13:B14)</f>
        <v>291.54514684475726</v>
      </c>
      <c r="C15" s="8" t="s">
        <v>12</v>
      </c>
      <c r="D15" s="10">
        <f>B15*0.0254^2</f>
        <v>0.1880932669383636</v>
      </c>
      <c r="E15" s="8" t="s">
        <v>13</v>
      </c>
      <c r="H15" s="2"/>
      <c r="I15" s="6"/>
      <c r="J15" s="2"/>
      <c r="K15" s="1"/>
      <c r="L15" s="2"/>
    </row>
    <row r="17" spans="1:8" ht="12.75">
      <c r="A17" s="7" t="s">
        <v>20</v>
      </c>
      <c r="H17" s="7"/>
    </row>
    <row r="18" spans="2:8" ht="12.75">
      <c r="B18" s="2" t="s">
        <v>14</v>
      </c>
      <c r="C18" s="6">
        <f>B3*COS(D5)</f>
        <v>8.33511252801266</v>
      </c>
      <c r="D18" s="2" t="s">
        <v>1</v>
      </c>
      <c r="H18" s="7"/>
    </row>
    <row r="19" spans="1:10" ht="12.75">
      <c r="A19" s="2" t="s">
        <v>24</v>
      </c>
      <c r="B19" s="2" t="s">
        <v>26</v>
      </c>
      <c r="C19" s="6">
        <f>SQRT(B15/(TAN(D5)))</f>
        <v>7.1698867134245665</v>
      </c>
      <c r="D19" s="2" t="s">
        <v>1</v>
      </c>
      <c r="E19" s="2"/>
      <c r="F19" s="6"/>
      <c r="G19" s="2"/>
      <c r="I19" s="6"/>
      <c r="J19" s="2"/>
    </row>
    <row r="20" spans="1:12" ht="12.75">
      <c r="A20" s="2" t="s">
        <v>25</v>
      </c>
      <c r="B20" s="2" t="s">
        <v>26</v>
      </c>
      <c r="C20" s="6">
        <f>B3*COS(D5)+((B3*SIN(D5))^-1)*(B15*0.5-B13)</f>
        <v>7.251334396009495</v>
      </c>
      <c r="D20" s="2" t="s">
        <v>1</v>
      </c>
      <c r="E20" s="2"/>
      <c r="F20" s="6"/>
      <c r="G20" s="2"/>
      <c r="H20" s="2"/>
      <c r="I20" s="6"/>
      <c r="J20" s="2"/>
      <c r="K20" s="1"/>
      <c r="L20" s="2"/>
    </row>
    <row r="21" spans="2:6" ht="12.75">
      <c r="B21" s="8" t="s">
        <v>26</v>
      </c>
      <c r="C21" s="9">
        <f>IF(C19&lt;C18,C19,C20)</f>
        <v>7.1698867134245665</v>
      </c>
      <c r="D21" s="8" t="s">
        <v>1</v>
      </c>
      <c r="E21" s="10">
        <f>C21*0.0254</f>
        <v>0.18211512252098397</v>
      </c>
      <c r="F21" s="8" t="s">
        <v>2</v>
      </c>
    </row>
    <row r="22" spans="2:6" ht="12.75">
      <c r="B22" s="8" t="s">
        <v>37</v>
      </c>
      <c r="C22" s="9">
        <f>'Read Me'!D17*B8+C21</f>
        <v>13.019886713424565</v>
      </c>
      <c r="D22" s="8" t="s">
        <v>1</v>
      </c>
      <c r="E22" s="10">
        <f>C22*0.0254</f>
        <v>0.33070512252098394</v>
      </c>
      <c r="F22" s="8" t="s">
        <v>2</v>
      </c>
    </row>
    <row r="23" spans="1:12" ht="12.75">
      <c r="A23" s="2"/>
      <c r="B23" s="8"/>
      <c r="C23" s="9"/>
      <c r="D23" s="8"/>
      <c r="E23" s="2"/>
      <c r="H23" s="2"/>
      <c r="I23" s="6"/>
      <c r="J23" s="2"/>
      <c r="K23" s="1"/>
      <c r="L23" s="2"/>
    </row>
    <row r="24" spans="1:12" ht="12.75">
      <c r="A24" s="7" t="s">
        <v>21</v>
      </c>
      <c r="B24" s="6"/>
      <c r="C24" s="2"/>
      <c r="D24" s="1"/>
      <c r="E24" s="2"/>
      <c r="H24" s="2"/>
      <c r="I24" s="6"/>
      <c r="J24" s="2"/>
      <c r="K24" s="1"/>
      <c r="L24" s="2"/>
    </row>
    <row r="25" spans="1:12" ht="12.75">
      <c r="A25" s="2" t="s">
        <v>30</v>
      </c>
      <c r="B25" s="6">
        <f>(1/(2*TAN(D5)))+(1/(2*TAN(D6)))</f>
        <v>0.08816349035423256</v>
      </c>
      <c r="C25" s="2"/>
      <c r="D25" s="1"/>
      <c r="E25" s="2"/>
      <c r="H25" s="2"/>
      <c r="I25" s="6"/>
      <c r="J25" s="2"/>
      <c r="K25" s="1"/>
      <c r="L25" s="2"/>
    </row>
    <row r="26" spans="1:12" ht="12.75">
      <c r="A26" s="2" t="s">
        <v>29</v>
      </c>
      <c r="B26" s="6">
        <f>-B11</f>
        <v>-10.335112528012663</v>
      </c>
      <c r="C26" s="2"/>
      <c r="D26" s="1"/>
      <c r="E26" s="2"/>
      <c r="H26" s="2"/>
      <c r="I26" s="6"/>
      <c r="J26" s="2"/>
      <c r="K26" s="1"/>
      <c r="L26" s="2"/>
    </row>
    <row r="27" spans="1:12" ht="12.75">
      <c r="A27" s="2" t="s">
        <v>28</v>
      </c>
      <c r="B27" s="6">
        <f>0.5*B15</f>
        <v>145.77257342237863</v>
      </c>
      <c r="C27" s="2"/>
      <c r="D27" s="1"/>
      <c r="E27" s="2"/>
      <c r="H27" s="2"/>
      <c r="I27" s="6"/>
      <c r="J27" s="2"/>
      <c r="K27" s="1"/>
      <c r="L27" s="2"/>
    </row>
    <row r="28" spans="1:12" ht="12.75">
      <c r="A28" s="8" t="s">
        <v>27</v>
      </c>
      <c r="B28" s="9">
        <f>(1/(2*B25))*(-B26-SQRT(B26*B26-4*B25*B27))</f>
        <v>16.39854642264429</v>
      </c>
      <c r="C28" s="8" t="s">
        <v>1</v>
      </c>
      <c r="D28" s="10">
        <f>B28*0.0254</f>
        <v>0.41652307913516495</v>
      </c>
      <c r="E28" s="8" t="s">
        <v>2</v>
      </c>
      <c r="H28" s="2"/>
      <c r="I28" s="6"/>
      <c r="J28" s="2"/>
      <c r="K28" s="1"/>
      <c r="L28" s="2"/>
    </row>
    <row r="30" ht="12.75">
      <c r="A30" s="5" t="s">
        <v>15</v>
      </c>
    </row>
    <row r="32" spans="1:6" ht="12.75">
      <c r="A32" s="13" t="s">
        <v>16</v>
      </c>
      <c r="B32" s="13" t="s">
        <v>17</v>
      </c>
      <c r="C32" s="13" t="s">
        <v>18</v>
      </c>
      <c r="D32" s="13" t="s">
        <v>19</v>
      </c>
      <c r="E32" s="13" t="s">
        <v>23</v>
      </c>
      <c r="F32" s="13" t="s">
        <v>31</v>
      </c>
    </row>
    <row r="33" spans="1:6" ht="12.75">
      <c r="A33" s="13">
        <v>0</v>
      </c>
      <c r="B33" s="14">
        <f aca="true" t="shared" si="0" ref="B33:B64">TAN($D$5)*A33</f>
        <v>0</v>
      </c>
      <c r="C33" s="14">
        <f aca="true" t="shared" si="1" ref="C33:C64">$B$3*SIN($D$5)</f>
        <v>47.27077214458598</v>
      </c>
      <c r="D33" s="13">
        <v>0</v>
      </c>
      <c r="E33" s="15">
        <f aca="true" t="shared" si="2" ref="E33:E64">(TAN($D$6))*($B$11-A33)</f>
        <v>1.6871608475861853E+17</v>
      </c>
      <c r="F33" s="14">
        <f>$B$28</f>
        <v>16.39854642264429</v>
      </c>
    </row>
    <row r="34" spans="1:6" ht="12.75">
      <c r="A34" s="14">
        <f aca="true" t="shared" si="3" ref="A34:A65">A33+$B$11/25</f>
        <v>0.41340450112050653</v>
      </c>
      <c r="B34" s="14">
        <f t="shared" si="0"/>
        <v>2.3445334313528563</v>
      </c>
      <c r="C34" s="14">
        <f t="shared" si="1"/>
        <v>47.27077214458598</v>
      </c>
      <c r="D34" s="13">
        <v>0</v>
      </c>
      <c r="E34" s="15">
        <f t="shared" si="2"/>
        <v>1.619674413682738E+17</v>
      </c>
      <c r="F34" s="14">
        <f aca="true" t="shared" si="4" ref="F34:F97">$B$28</f>
        <v>16.39854642264429</v>
      </c>
    </row>
    <row r="35" spans="1:6" ht="12.75">
      <c r="A35" s="14">
        <f t="shared" si="3"/>
        <v>0.8268090022410131</v>
      </c>
      <c r="B35" s="14">
        <f t="shared" si="0"/>
        <v>4.689066862705713</v>
      </c>
      <c r="C35" s="14">
        <f t="shared" si="1"/>
        <v>47.27077214458598</v>
      </c>
      <c r="D35" s="13">
        <v>0</v>
      </c>
      <c r="E35" s="15">
        <f t="shared" si="2"/>
        <v>1.5521879797792906E+17</v>
      </c>
      <c r="F35" s="14">
        <f t="shared" si="4"/>
        <v>16.39854642264429</v>
      </c>
    </row>
    <row r="36" spans="1:6" ht="12.75">
      <c r="A36" s="14">
        <f t="shared" si="3"/>
        <v>1.2402135033615196</v>
      </c>
      <c r="B36" s="14">
        <f t="shared" si="0"/>
        <v>7.033600294058569</v>
      </c>
      <c r="C36" s="14">
        <f t="shared" si="1"/>
        <v>47.27077214458598</v>
      </c>
      <c r="D36" s="13">
        <v>0</v>
      </c>
      <c r="E36" s="15">
        <f t="shared" si="2"/>
        <v>1.484701545875843E+17</v>
      </c>
      <c r="F36" s="14">
        <f t="shared" si="4"/>
        <v>16.39854642264429</v>
      </c>
    </row>
    <row r="37" spans="1:6" ht="12.75">
      <c r="A37" s="14">
        <f t="shared" si="3"/>
        <v>1.6536180044820261</v>
      </c>
      <c r="B37" s="14">
        <f t="shared" si="0"/>
        <v>9.378133725411425</v>
      </c>
      <c r="C37" s="14">
        <f t="shared" si="1"/>
        <v>47.27077214458598</v>
      </c>
      <c r="D37" s="13">
        <v>0</v>
      </c>
      <c r="E37" s="15">
        <f t="shared" si="2"/>
        <v>1.4172151119723958E+17</v>
      </c>
      <c r="F37" s="14">
        <f t="shared" si="4"/>
        <v>16.39854642264429</v>
      </c>
    </row>
    <row r="38" spans="1:6" ht="12.75">
      <c r="A38" s="14">
        <f t="shared" si="3"/>
        <v>2.067022505602533</v>
      </c>
      <c r="B38" s="14">
        <f t="shared" si="0"/>
        <v>11.722667156764285</v>
      </c>
      <c r="C38" s="14">
        <f t="shared" si="1"/>
        <v>47.27077214458598</v>
      </c>
      <c r="D38" s="13">
        <v>0</v>
      </c>
      <c r="E38" s="15">
        <f t="shared" si="2"/>
        <v>1.3497286780689483E+17</v>
      </c>
      <c r="F38" s="14">
        <f t="shared" si="4"/>
        <v>16.39854642264429</v>
      </c>
    </row>
    <row r="39" spans="1:6" ht="12.75">
      <c r="A39" s="14">
        <f t="shared" si="3"/>
        <v>2.4804270067230396</v>
      </c>
      <c r="B39" s="14">
        <f t="shared" si="0"/>
        <v>14.067200588117142</v>
      </c>
      <c r="C39" s="14">
        <f t="shared" si="1"/>
        <v>47.27077214458598</v>
      </c>
      <c r="D39" s="13">
        <v>0</v>
      </c>
      <c r="E39" s="15">
        <f t="shared" si="2"/>
        <v>1.2822422441655008E+17</v>
      </c>
      <c r="F39" s="14">
        <f t="shared" si="4"/>
        <v>16.39854642264429</v>
      </c>
    </row>
    <row r="40" spans="1:6" ht="12.75">
      <c r="A40" s="14">
        <f t="shared" si="3"/>
        <v>2.8938315078435464</v>
      </c>
      <c r="B40" s="14">
        <f t="shared" si="0"/>
        <v>16.41173401947</v>
      </c>
      <c r="C40" s="14">
        <f t="shared" si="1"/>
        <v>47.27077214458598</v>
      </c>
      <c r="D40" s="13">
        <v>0</v>
      </c>
      <c r="E40" s="15">
        <f t="shared" si="2"/>
        <v>1.2147558102620533E+17</v>
      </c>
      <c r="F40" s="14">
        <f t="shared" si="4"/>
        <v>16.39854642264429</v>
      </c>
    </row>
    <row r="41" spans="1:6" ht="12.75">
      <c r="A41" s="14">
        <f t="shared" si="3"/>
        <v>3.307236008964053</v>
      </c>
      <c r="B41" s="14">
        <f t="shared" si="0"/>
        <v>18.756267450822858</v>
      </c>
      <c r="C41" s="14">
        <f t="shared" si="1"/>
        <v>47.27077214458598</v>
      </c>
      <c r="D41" s="13">
        <v>0</v>
      </c>
      <c r="E41" s="15">
        <f t="shared" si="2"/>
        <v>1.1472693763586059E+17</v>
      </c>
      <c r="F41" s="14">
        <f t="shared" si="4"/>
        <v>16.39854642264429</v>
      </c>
    </row>
    <row r="42" spans="1:6" ht="12.75">
      <c r="A42" s="14">
        <f t="shared" si="3"/>
        <v>3.72064051008456</v>
      </c>
      <c r="B42" s="14">
        <f t="shared" si="0"/>
        <v>21.100800882175715</v>
      </c>
      <c r="C42" s="14">
        <f t="shared" si="1"/>
        <v>47.27077214458598</v>
      </c>
      <c r="D42" s="13">
        <v>0</v>
      </c>
      <c r="E42" s="15">
        <f t="shared" si="2"/>
        <v>1.0797829424551584E+17</v>
      </c>
      <c r="F42" s="14">
        <f t="shared" si="4"/>
        <v>16.39854642264429</v>
      </c>
    </row>
    <row r="43" spans="1:6" ht="12.75">
      <c r="A43" s="14">
        <f t="shared" si="3"/>
        <v>4.134045011205067</v>
      </c>
      <c r="B43" s="14">
        <f t="shared" si="0"/>
        <v>23.445334313528573</v>
      </c>
      <c r="C43" s="14">
        <f t="shared" si="1"/>
        <v>47.27077214458598</v>
      </c>
      <c r="D43" s="13">
        <v>0</v>
      </c>
      <c r="E43" s="15">
        <f t="shared" si="2"/>
        <v>1.012296508551711E+17</v>
      </c>
      <c r="F43" s="14">
        <f t="shared" si="4"/>
        <v>16.39854642264429</v>
      </c>
    </row>
    <row r="44" spans="1:6" ht="12.75">
      <c r="A44" s="14">
        <f t="shared" si="3"/>
        <v>4.547449512325573</v>
      </c>
      <c r="B44" s="14">
        <f t="shared" si="0"/>
        <v>25.78986774488143</v>
      </c>
      <c r="C44" s="14">
        <f t="shared" si="1"/>
        <v>47.27077214458598</v>
      </c>
      <c r="D44" s="13">
        <v>0</v>
      </c>
      <c r="E44" s="15">
        <f t="shared" si="2"/>
        <v>94481007464826350</v>
      </c>
      <c r="F44" s="14">
        <f t="shared" si="4"/>
        <v>16.39854642264429</v>
      </c>
    </row>
    <row r="45" spans="1:6" ht="12.75">
      <c r="A45" s="14">
        <f t="shared" si="3"/>
        <v>4.96085401344608</v>
      </c>
      <c r="B45" s="14">
        <f t="shared" si="0"/>
        <v>28.134401176234288</v>
      </c>
      <c r="C45" s="14">
        <f t="shared" si="1"/>
        <v>47.27077214458598</v>
      </c>
      <c r="D45" s="13">
        <v>0</v>
      </c>
      <c r="E45" s="15">
        <f t="shared" si="2"/>
        <v>87732364074481620</v>
      </c>
      <c r="F45" s="14">
        <f t="shared" si="4"/>
        <v>16.39854642264429</v>
      </c>
    </row>
    <row r="46" spans="1:6" ht="12.75">
      <c r="A46" s="14">
        <f t="shared" si="3"/>
        <v>5.374258514566587</v>
      </c>
      <c r="B46" s="14">
        <f t="shared" si="0"/>
        <v>30.478934607587146</v>
      </c>
      <c r="C46" s="14">
        <f t="shared" si="1"/>
        <v>47.27077214458598</v>
      </c>
      <c r="D46" s="13">
        <v>0</v>
      </c>
      <c r="E46" s="15">
        <f t="shared" si="2"/>
        <v>80983720684136860</v>
      </c>
      <c r="F46" s="14">
        <f t="shared" si="4"/>
        <v>16.39854642264429</v>
      </c>
    </row>
    <row r="47" spans="1:6" ht="12.75">
      <c r="A47" s="14">
        <f t="shared" si="3"/>
        <v>5.787663015687094</v>
      </c>
      <c r="B47" s="14">
        <f t="shared" si="0"/>
        <v>32.82346803894001</v>
      </c>
      <c r="C47" s="14">
        <f t="shared" si="1"/>
        <v>47.27077214458598</v>
      </c>
      <c r="D47" s="13">
        <v>0</v>
      </c>
      <c r="E47" s="15">
        <f t="shared" si="2"/>
        <v>74235077293792110</v>
      </c>
      <c r="F47" s="14">
        <f t="shared" si="4"/>
        <v>16.39854642264429</v>
      </c>
    </row>
    <row r="48" spans="1:6" ht="12.75">
      <c r="A48" s="14">
        <f t="shared" si="3"/>
        <v>6.2010675168076</v>
      </c>
      <c r="B48" s="14">
        <f t="shared" si="0"/>
        <v>35.168001470292864</v>
      </c>
      <c r="C48" s="14">
        <f t="shared" si="1"/>
        <v>47.27077214458598</v>
      </c>
      <c r="D48" s="13">
        <v>0</v>
      </c>
      <c r="E48" s="15">
        <f t="shared" si="2"/>
        <v>67486433903447380</v>
      </c>
      <c r="F48" s="14">
        <f t="shared" si="4"/>
        <v>16.39854642264429</v>
      </c>
    </row>
    <row r="49" spans="1:6" ht="12.75">
      <c r="A49" s="14">
        <f t="shared" si="3"/>
        <v>6.614472017928107</v>
      </c>
      <c r="B49" s="14">
        <f t="shared" si="0"/>
        <v>37.51253490164572</v>
      </c>
      <c r="C49" s="14">
        <f t="shared" si="1"/>
        <v>47.27077214458598</v>
      </c>
      <c r="D49" s="13">
        <v>0</v>
      </c>
      <c r="E49" s="15">
        <f t="shared" si="2"/>
        <v>60737790513102630</v>
      </c>
      <c r="F49" s="14">
        <f t="shared" si="4"/>
        <v>16.39854642264429</v>
      </c>
    </row>
    <row r="50" spans="1:6" ht="12.75">
      <c r="A50" s="14">
        <f t="shared" si="3"/>
        <v>7.027876519048614</v>
      </c>
      <c r="B50" s="14">
        <f t="shared" si="0"/>
        <v>39.85706833299858</v>
      </c>
      <c r="C50" s="14">
        <f t="shared" si="1"/>
        <v>47.27077214458598</v>
      </c>
      <c r="D50" s="13">
        <v>0</v>
      </c>
      <c r="E50" s="15">
        <f t="shared" si="2"/>
        <v>53989147122757890</v>
      </c>
      <c r="F50" s="14">
        <f t="shared" si="4"/>
        <v>16.39854642264429</v>
      </c>
    </row>
    <row r="51" spans="1:6" ht="12.75">
      <c r="A51" s="14">
        <f t="shared" si="3"/>
        <v>7.441281020169121</v>
      </c>
      <c r="B51" s="14">
        <f t="shared" si="0"/>
        <v>42.20160176435144</v>
      </c>
      <c r="C51" s="14">
        <f t="shared" si="1"/>
        <v>47.27077214458598</v>
      </c>
      <c r="D51" s="13">
        <v>0</v>
      </c>
      <c r="E51" s="15">
        <f t="shared" si="2"/>
        <v>47240503732413144</v>
      </c>
      <c r="F51" s="14">
        <f t="shared" si="4"/>
        <v>16.39854642264429</v>
      </c>
    </row>
    <row r="52" spans="1:6" ht="12.75">
      <c r="A52" s="14">
        <f t="shared" si="3"/>
        <v>7.854685521289627</v>
      </c>
      <c r="B52" s="14">
        <f t="shared" si="0"/>
        <v>44.546135195704295</v>
      </c>
      <c r="C52" s="14">
        <f t="shared" si="1"/>
        <v>47.27077214458598</v>
      </c>
      <c r="D52" s="13">
        <v>0</v>
      </c>
      <c r="E52" s="15">
        <f t="shared" si="2"/>
        <v>40491860342068390</v>
      </c>
      <c r="F52" s="14">
        <f t="shared" si="4"/>
        <v>16.39854642264429</v>
      </c>
    </row>
    <row r="53" spans="1:6" ht="12.75">
      <c r="A53" s="14">
        <f t="shared" si="3"/>
        <v>8.268090022410133</v>
      </c>
      <c r="B53" s="14">
        <f t="shared" si="0"/>
        <v>46.890668627057146</v>
      </c>
      <c r="C53" s="14">
        <f t="shared" si="1"/>
        <v>47.27077214458598</v>
      </c>
      <c r="D53" s="13">
        <v>0</v>
      </c>
      <c r="E53" s="15">
        <f t="shared" si="2"/>
        <v>33743216951723664</v>
      </c>
      <c r="F53" s="14">
        <f t="shared" si="4"/>
        <v>16.39854642264429</v>
      </c>
    </row>
    <row r="54" spans="1:6" ht="12.75">
      <c r="A54" s="14">
        <f t="shared" si="3"/>
        <v>8.68149452353064</v>
      </c>
      <c r="B54" s="14">
        <f t="shared" si="0"/>
        <v>49.23520205841</v>
      </c>
      <c r="C54" s="14">
        <f t="shared" si="1"/>
        <v>47.27077214458598</v>
      </c>
      <c r="D54" s="13">
        <v>0</v>
      </c>
      <c r="E54" s="15">
        <f t="shared" si="2"/>
        <v>26994573561378920</v>
      </c>
      <c r="F54" s="14">
        <f t="shared" si="4"/>
        <v>16.39854642264429</v>
      </c>
    </row>
    <row r="55" spans="1:6" ht="12.75">
      <c r="A55" s="14">
        <f t="shared" si="3"/>
        <v>9.094899024651147</v>
      </c>
      <c r="B55" s="14">
        <f t="shared" si="0"/>
        <v>51.57973548976286</v>
      </c>
      <c r="C55" s="14">
        <f t="shared" si="1"/>
        <v>47.27077214458598</v>
      </c>
      <c r="D55" s="13">
        <v>0</v>
      </c>
      <c r="E55" s="15">
        <f t="shared" si="2"/>
        <v>20245930171034176</v>
      </c>
      <c r="F55" s="14">
        <f t="shared" si="4"/>
        <v>16.39854642264429</v>
      </c>
    </row>
    <row r="56" spans="1:6" ht="12.75">
      <c r="A56" s="14">
        <f t="shared" si="3"/>
        <v>9.508303525771653</v>
      </c>
      <c r="B56" s="14">
        <f t="shared" si="0"/>
        <v>53.92426892111572</v>
      </c>
      <c r="C56" s="14">
        <f t="shared" si="1"/>
        <v>47.27077214458598</v>
      </c>
      <c r="D56" s="13">
        <v>0</v>
      </c>
      <c r="E56" s="15">
        <f t="shared" si="2"/>
        <v>13497286780689432</v>
      </c>
      <c r="F56" s="14">
        <f t="shared" si="4"/>
        <v>16.39854642264429</v>
      </c>
    </row>
    <row r="57" spans="1:6" ht="12.75">
      <c r="A57" s="14">
        <f t="shared" si="3"/>
        <v>9.92170802689216</v>
      </c>
      <c r="B57" s="14">
        <f t="shared" si="0"/>
        <v>56.268802352468576</v>
      </c>
      <c r="C57" s="14">
        <f t="shared" si="1"/>
        <v>47.27077214458598</v>
      </c>
      <c r="D57" s="13">
        <v>0</v>
      </c>
      <c r="E57" s="15">
        <f t="shared" si="2"/>
        <v>6748643390344687</v>
      </c>
      <c r="F57" s="14">
        <f t="shared" si="4"/>
        <v>16.39854642264429</v>
      </c>
    </row>
    <row r="58" spans="1:6" ht="12.75">
      <c r="A58" s="14">
        <f t="shared" si="3"/>
        <v>10.335112528012667</v>
      </c>
      <c r="B58" s="14">
        <f t="shared" si="0"/>
        <v>58.613335783821434</v>
      </c>
      <c r="C58" s="14">
        <f t="shared" si="1"/>
        <v>47.27077214458598</v>
      </c>
      <c r="D58" s="13">
        <v>0</v>
      </c>
      <c r="E58" s="15">
        <f t="shared" si="2"/>
        <v>-57.99646017699115</v>
      </c>
      <c r="F58" s="14">
        <f t="shared" si="4"/>
        <v>16.39854642264429</v>
      </c>
    </row>
    <row r="59" spans="1:6" ht="12.75">
      <c r="A59" s="14">
        <f t="shared" si="3"/>
        <v>10.748517029133174</v>
      </c>
      <c r="B59" s="14">
        <f t="shared" si="0"/>
        <v>60.95786921517429</v>
      </c>
      <c r="C59" s="14">
        <f t="shared" si="1"/>
        <v>47.27077214458598</v>
      </c>
      <c r="D59" s="13">
        <v>0</v>
      </c>
      <c r="E59" s="15">
        <f t="shared" si="2"/>
        <v>-6748643390344803</v>
      </c>
      <c r="F59" s="14">
        <f t="shared" si="4"/>
        <v>16.39854642264429</v>
      </c>
    </row>
    <row r="60" spans="1:6" ht="12.75">
      <c r="A60" s="14">
        <f t="shared" si="3"/>
        <v>11.16192153025368</v>
      </c>
      <c r="B60" s="14">
        <f t="shared" si="0"/>
        <v>63.30240264652715</v>
      </c>
      <c r="C60" s="14">
        <f t="shared" si="1"/>
        <v>47.27077214458598</v>
      </c>
      <c r="D60" s="13">
        <v>0</v>
      </c>
      <c r="E60" s="15">
        <f t="shared" si="2"/>
        <v>-13497286780689548</v>
      </c>
      <c r="F60" s="14">
        <f t="shared" si="4"/>
        <v>16.39854642264429</v>
      </c>
    </row>
    <row r="61" spans="1:6" ht="12.75">
      <c r="A61" s="14">
        <f t="shared" si="3"/>
        <v>11.575326031374187</v>
      </c>
      <c r="B61" s="14">
        <f t="shared" si="0"/>
        <v>65.64693607788001</v>
      </c>
      <c r="C61" s="14">
        <f t="shared" si="1"/>
        <v>47.27077214458598</v>
      </c>
      <c r="D61" s="13">
        <v>0</v>
      </c>
      <c r="E61" s="15">
        <f t="shared" si="2"/>
        <v>-20245930171034292</v>
      </c>
      <c r="F61" s="14">
        <f t="shared" si="4"/>
        <v>16.39854642264429</v>
      </c>
    </row>
    <row r="62" spans="1:6" ht="12.75">
      <c r="A62" s="14">
        <f t="shared" si="3"/>
        <v>11.988730532494694</v>
      </c>
      <c r="B62" s="14">
        <f t="shared" si="0"/>
        <v>67.99146950923287</v>
      </c>
      <c r="C62" s="14">
        <f t="shared" si="1"/>
        <v>47.27077214458598</v>
      </c>
      <c r="D62" s="13">
        <v>0</v>
      </c>
      <c r="E62" s="15">
        <f t="shared" si="2"/>
        <v>-26994573561379036</v>
      </c>
      <c r="F62" s="14">
        <f t="shared" si="4"/>
        <v>16.39854642264429</v>
      </c>
    </row>
    <row r="63" spans="1:6" ht="12.75">
      <c r="A63" s="14">
        <f t="shared" si="3"/>
        <v>12.4021350336152</v>
      </c>
      <c r="B63" s="14">
        <f t="shared" si="0"/>
        <v>70.33600294058573</v>
      </c>
      <c r="C63" s="14">
        <f t="shared" si="1"/>
        <v>47.27077214458598</v>
      </c>
      <c r="D63" s="13">
        <v>0</v>
      </c>
      <c r="E63" s="15">
        <f t="shared" si="2"/>
        <v>-33743216951723780</v>
      </c>
      <c r="F63" s="14">
        <f t="shared" si="4"/>
        <v>16.39854642264429</v>
      </c>
    </row>
    <row r="64" spans="1:6" ht="12.75">
      <c r="A64" s="14">
        <f t="shared" si="3"/>
        <v>12.815539534735708</v>
      </c>
      <c r="B64" s="14">
        <f t="shared" si="0"/>
        <v>72.68053637193859</v>
      </c>
      <c r="C64" s="14">
        <f t="shared" si="1"/>
        <v>47.27077214458598</v>
      </c>
      <c r="D64" s="13">
        <v>0</v>
      </c>
      <c r="E64" s="15">
        <f t="shared" si="2"/>
        <v>-40491860342068530</v>
      </c>
      <c r="F64" s="14">
        <f t="shared" si="4"/>
        <v>16.39854642264429</v>
      </c>
    </row>
    <row r="65" spans="1:6" ht="12.75">
      <c r="A65" s="14">
        <f t="shared" si="3"/>
        <v>13.228944035856214</v>
      </c>
      <c r="B65" s="14">
        <f aca="true" t="shared" si="5" ref="B65:B96">TAN($D$5)*A65</f>
        <v>75.02506980329144</v>
      </c>
      <c r="C65" s="14">
        <f aca="true" t="shared" si="6" ref="C65:C96">$B$3*SIN($D$5)</f>
        <v>47.27077214458598</v>
      </c>
      <c r="D65" s="13">
        <v>0</v>
      </c>
      <c r="E65" s="15">
        <f aca="true" t="shared" si="7" ref="E65:E96">(TAN($D$6))*($B$11-A65)</f>
        <v>-47240503732413270</v>
      </c>
      <c r="F65" s="14">
        <f t="shared" si="4"/>
        <v>16.39854642264429</v>
      </c>
    </row>
    <row r="66" spans="1:6" ht="12.75">
      <c r="A66" s="14">
        <f aca="true" t="shared" si="8" ref="A66:A97">A65+$B$11/25</f>
        <v>13.642348536976721</v>
      </c>
      <c r="B66" s="14">
        <f t="shared" si="5"/>
        <v>77.3696032346443</v>
      </c>
      <c r="C66" s="14">
        <f t="shared" si="6"/>
        <v>47.27077214458598</v>
      </c>
      <c r="D66" s="13">
        <v>0</v>
      </c>
      <c r="E66" s="15">
        <f t="shared" si="7"/>
        <v>-53989147122758020</v>
      </c>
      <c r="F66" s="14">
        <f t="shared" si="4"/>
        <v>16.39854642264429</v>
      </c>
    </row>
    <row r="67" spans="1:6" ht="12.75">
      <c r="A67" s="14">
        <f t="shared" si="8"/>
        <v>14.055753038097228</v>
      </c>
      <c r="B67" s="14">
        <f t="shared" si="5"/>
        <v>79.71413666599716</v>
      </c>
      <c r="C67" s="14">
        <f t="shared" si="6"/>
        <v>47.27077214458598</v>
      </c>
      <c r="D67" s="13">
        <v>0</v>
      </c>
      <c r="E67" s="15">
        <f t="shared" si="7"/>
        <v>-60737790513102760</v>
      </c>
      <c r="F67" s="14">
        <f t="shared" si="4"/>
        <v>16.39854642264429</v>
      </c>
    </row>
    <row r="68" spans="1:6" ht="12.75">
      <c r="A68" s="14">
        <f t="shared" si="8"/>
        <v>14.469157539217735</v>
      </c>
      <c r="B68" s="14">
        <f t="shared" si="5"/>
        <v>82.05867009735002</v>
      </c>
      <c r="C68" s="14">
        <f t="shared" si="6"/>
        <v>47.27077214458598</v>
      </c>
      <c r="D68" s="13">
        <v>0</v>
      </c>
      <c r="E68" s="15">
        <f t="shared" si="7"/>
        <v>-67486433903447500</v>
      </c>
      <c r="F68" s="14">
        <f t="shared" si="4"/>
        <v>16.39854642264429</v>
      </c>
    </row>
    <row r="69" spans="1:6" ht="12.75">
      <c r="A69" s="14">
        <f t="shared" si="8"/>
        <v>14.882562040338241</v>
      </c>
      <c r="B69" s="14">
        <f t="shared" si="5"/>
        <v>84.40320352870287</v>
      </c>
      <c r="C69" s="14">
        <f t="shared" si="6"/>
        <v>47.27077214458598</v>
      </c>
      <c r="D69" s="13">
        <v>0</v>
      </c>
      <c r="E69" s="15">
        <f t="shared" si="7"/>
        <v>-74235077293792260</v>
      </c>
      <c r="F69" s="14">
        <f t="shared" si="4"/>
        <v>16.39854642264429</v>
      </c>
    </row>
    <row r="70" spans="1:6" ht="12.75">
      <c r="A70" s="14">
        <f t="shared" si="8"/>
        <v>15.295966541458748</v>
      </c>
      <c r="B70" s="14">
        <f t="shared" si="5"/>
        <v>86.74773696005573</v>
      </c>
      <c r="C70" s="14">
        <f t="shared" si="6"/>
        <v>47.27077214458598</v>
      </c>
      <c r="D70" s="13">
        <v>0</v>
      </c>
      <c r="E70" s="15">
        <f t="shared" si="7"/>
        <v>-80983720684137000</v>
      </c>
      <c r="F70" s="14">
        <f t="shared" si="4"/>
        <v>16.39854642264429</v>
      </c>
    </row>
    <row r="71" spans="1:6" ht="12.75">
      <c r="A71" s="14">
        <f t="shared" si="8"/>
        <v>15.709371042579255</v>
      </c>
      <c r="B71" s="14">
        <f t="shared" si="5"/>
        <v>89.09227039140859</v>
      </c>
      <c r="C71" s="14">
        <f t="shared" si="6"/>
        <v>47.27077214458598</v>
      </c>
      <c r="D71" s="13">
        <v>0</v>
      </c>
      <c r="E71" s="15">
        <f t="shared" si="7"/>
        <v>-87732364074481740</v>
      </c>
      <c r="F71" s="14">
        <f t="shared" si="4"/>
        <v>16.39854642264429</v>
      </c>
    </row>
    <row r="72" spans="1:6" ht="12.75">
      <c r="A72" s="14">
        <f t="shared" si="8"/>
        <v>16.12277554369976</v>
      </c>
      <c r="B72" s="14">
        <f t="shared" si="5"/>
        <v>91.43680382276143</v>
      </c>
      <c r="C72" s="14">
        <f t="shared" si="6"/>
        <v>47.27077214458598</v>
      </c>
      <c r="D72" s="13">
        <v>0</v>
      </c>
      <c r="E72" s="15">
        <f t="shared" si="7"/>
        <v>-94481007464826450</v>
      </c>
      <c r="F72" s="14">
        <f t="shared" si="4"/>
        <v>16.39854642264429</v>
      </c>
    </row>
    <row r="73" spans="1:6" ht="12.75">
      <c r="A73" s="14">
        <f t="shared" si="8"/>
        <v>16.536180044820266</v>
      </c>
      <c r="B73" s="14">
        <f t="shared" si="5"/>
        <v>93.78133725411429</v>
      </c>
      <c r="C73" s="14">
        <f t="shared" si="6"/>
        <v>47.27077214458598</v>
      </c>
      <c r="D73" s="13">
        <v>0</v>
      </c>
      <c r="E73" s="15">
        <f t="shared" si="7"/>
        <v>-1.012296508551712E+17</v>
      </c>
      <c r="F73" s="14">
        <f t="shared" si="4"/>
        <v>16.39854642264429</v>
      </c>
    </row>
    <row r="74" spans="1:6" ht="12.75">
      <c r="A74" s="14">
        <f t="shared" si="8"/>
        <v>16.949584545940773</v>
      </c>
      <c r="B74" s="14">
        <f t="shared" si="5"/>
        <v>96.12587068546715</v>
      </c>
      <c r="C74" s="14">
        <f t="shared" si="6"/>
        <v>47.27077214458598</v>
      </c>
      <c r="D74" s="13">
        <v>0</v>
      </c>
      <c r="E74" s="15">
        <f t="shared" si="7"/>
        <v>-1.0797829424551594E+17</v>
      </c>
      <c r="F74" s="14">
        <f t="shared" si="4"/>
        <v>16.39854642264429</v>
      </c>
    </row>
    <row r="75" spans="1:6" ht="12.75">
      <c r="A75" s="14">
        <f t="shared" si="8"/>
        <v>17.36298904706128</v>
      </c>
      <c r="B75" s="14">
        <f t="shared" si="5"/>
        <v>98.47040411682</v>
      </c>
      <c r="C75" s="14">
        <f t="shared" si="6"/>
        <v>47.27077214458598</v>
      </c>
      <c r="D75" s="13">
        <v>0</v>
      </c>
      <c r="E75" s="15">
        <f t="shared" si="7"/>
        <v>-1.1472693763586069E+17</v>
      </c>
      <c r="F75" s="14">
        <f t="shared" si="4"/>
        <v>16.39854642264429</v>
      </c>
    </row>
    <row r="76" spans="1:6" ht="12.75">
      <c r="A76" s="14">
        <f t="shared" si="8"/>
        <v>17.776393548181787</v>
      </c>
      <c r="B76" s="14">
        <f t="shared" si="5"/>
        <v>100.81493754817286</v>
      </c>
      <c r="C76" s="14">
        <f t="shared" si="6"/>
        <v>47.27077214458598</v>
      </c>
      <c r="D76" s="13">
        <v>0</v>
      </c>
      <c r="E76" s="15">
        <f t="shared" si="7"/>
        <v>-1.2147558102620544E+17</v>
      </c>
      <c r="F76" s="14">
        <f t="shared" si="4"/>
        <v>16.39854642264429</v>
      </c>
    </row>
    <row r="77" spans="1:6" ht="12.75">
      <c r="A77" s="14">
        <f t="shared" si="8"/>
        <v>18.189798049302293</v>
      </c>
      <c r="B77" s="14">
        <f t="shared" si="5"/>
        <v>103.15947097952572</v>
      </c>
      <c r="C77" s="14">
        <f t="shared" si="6"/>
        <v>47.27077214458598</v>
      </c>
      <c r="D77" s="13">
        <v>0</v>
      </c>
      <c r="E77" s="15">
        <f t="shared" si="7"/>
        <v>-1.2822422441655018E+17</v>
      </c>
      <c r="F77" s="14">
        <f t="shared" si="4"/>
        <v>16.39854642264429</v>
      </c>
    </row>
    <row r="78" spans="1:6" ht="12.75">
      <c r="A78" s="14">
        <f t="shared" si="8"/>
        <v>18.6032025504228</v>
      </c>
      <c r="B78" s="14">
        <f t="shared" si="5"/>
        <v>105.50400441087858</v>
      </c>
      <c r="C78" s="14">
        <f t="shared" si="6"/>
        <v>47.27077214458598</v>
      </c>
      <c r="D78" s="13">
        <v>0</v>
      </c>
      <c r="E78" s="15">
        <f t="shared" si="7"/>
        <v>-1.3497286780689493E+17</v>
      </c>
      <c r="F78" s="14">
        <f t="shared" si="4"/>
        <v>16.39854642264429</v>
      </c>
    </row>
    <row r="79" spans="1:6" ht="12.75">
      <c r="A79" s="14">
        <f t="shared" si="8"/>
        <v>19.016607051543307</v>
      </c>
      <c r="B79" s="14">
        <f t="shared" si="5"/>
        <v>107.84853784223144</v>
      </c>
      <c r="C79" s="14">
        <f t="shared" si="6"/>
        <v>47.27077214458598</v>
      </c>
      <c r="D79" s="13">
        <v>0</v>
      </c>
      <c r="E79" s="15">
        <f t="shared" si="7"/>
        <v>-1.4172151119723966E+17</v>
      </c>
      <c r="F79" s="14">
        <f t="shared" si="4"/>
        <v>16.39854642264429</v>
      </c>
    </row>
    <row r="80" spans="1:6" ht="12.75">
      <c r="A80" s="14">
        <f t="shared" si="8"/>
        <v>19.430011552663814</v>
      </c>
      <c r="B80" s="14">
        <f t="shared" si="5"/>
        <v>110.1930712735843</v>
      </c>
      <c r="C80" s="14">
        <f t="shared" si="6"/>
        <v>47.27077214458598</v>
      </c>
      <c r="D80" s="13">
        <v>0</v>
      </c>
      <c r="E80" s="15">
        <f t="shared" si="7"/>
        <v>-1.4847015458758442E+17</v>
      </c>
      <c r="F80" s="14">
        <f t="shared" si="4"/>
        <v>16.39854642264429</v>
      </c>
    </row>
    <row r="81" spans="1:6" ht="12.75">
      <c r="A81" s="14">
        <f t="shared" si="8"/>
        <v>19.84341605378432</v>
      </c>
      <c r="B81" s="14">
        <f t="shared" si="5"/>
        <v>112.53760470493715</v>
      </c>
      <c r="C81" s="14">
        <f t="shared" si="6"/>
        <v>47.27077214458598</v>
      </c>
      <c r="D81" s="13">
        <v>0</v>
      </c>
      <c r="E81" s="15">
        <f t="shared" si="7"/>
        <v>-1.5521879797792915E+17</v>
      </c>
      <c r="F81" s="14">
        <f t="shared" si="4"/>
        <v>16.39854642264429</v>
      </c>
    </row>
    <row r="82" spans="1:6" ht="12.75">
      <c r="A82" s="14">
        <f t="shared" si="8"/>
        <v>20.256820554904827</v>
      </c>
      <c r="B82" s="14">
        <f t="shared" si="5"/>
        <v>114.88213813629001</v>
      </c>
      <c r="C82" s="14">
        <f t="shared" si="6"/>
        <v>47.27077214458598</v>
      </c>
      <c r="D82" s="13">
        <v>0</v>
      </c>
      <c r="E82" s="15">
        <f t="shared" si="7"/>
        <v>-1.619674413682739E+17</v>
      </c>
      <c r="F82" s="14">
        <f t="shared" si="4"/>
        <v>16.39854642264429</v>
      </c>
    </row>
    <row r="83" spans="1:6" ht="12.75">
      <c r="A83" s="14">
        <f t="shared" si="8"/>
        <v>20.670225056025334</v>
      </c>
      <c r="B83" s="14">
        <f t="shared" si="5"/>
        <v>117.22667156764287</v>
      </c>
      <c r="C83" s="14">
        <f t="shared" si="6"/>
        <v>47.27077214458598</v>
      </c>
      <c r="D83" s="13">
        <v>0</v>
      </c>
      <c r="E83" s="15">
        <f t="shared" si="7"/>
        <v>-1.6871608475861866E+17</v>
      </c>
      <c r="F83" s="14">
        <f t="shared" si="4"/>
        <v>16.39854642264429</v>
      </c>
    </row>
    <row r="84" spans="1:6" ht="12.75">
      <c r="A84" s="14">
        <f t="shared" si="8"/>
        <v>21.08362955714584</v>
      </c>
      <c r="B84" s="14">
        <f t="shared" si="5"/>
        <v>119.57120499899573</v>
      </c>
      <c r="C84" s="14">
        <f t="shared" si="6"/>
        <v>47.27077214458598</v>
      </c>
      <c r="D84" s="13">
        <v>0</v>
      </c>
      <c r="E84" s="15">
        <f t="shared" si="7"/>
        <v>-1.754647281489634E+17</v>
      </c>
      <c r="F84" s="14">
        <f t="shared" si="4"/>
        <v>16.39854642264429</v>
      </c>
    </row>
    <row r="85" spans="1:6" ht="12.75">
      <c r="A85" s="14">
        <f t="shared" si="8"/>
        <v>21.497034058266348</v>
      </c>
      <c r="B85" s="14">
        <f t="shared" si="5"/>
        <v>121.91573843034858</v>
      </c>
      <c r="C85" s="14">
        <f t="shared" si="6"/>
        <v>47.27077214458598</v>
      </c>
      <c r="D85" s="13">
        <v>0</v>
      </c>
      <c r="E85" s="15">
        <f t="shared" si="7"/>
        <v>-1.8221337153930813E+17</v>
      </c>
      <c r="F85" s="14">
        <f t="shared" si="4"/>
        <v>16.39854642264429</v>
      </c>
    </row>
    <row r="86" spans="1:6" ht="12.75">
      <c r="A86" s="14">
        <f t="shared" si="8"/>
        <v>21.910438559386854</v>
      </c>
      <c r="B86" s="14">
        <f t="shared" si="5"/>
        <v>124.26027186170144</v>
      </c>
      <c r="C86" s="14">
        <f t="shared" si="6"/>
        <v>47.27077214458598</v>
      </c>
      <c r="D86" s="13">
        <v>0</v>
      </c>
      <c r="E86" s="15">
        <f t="shared" si="7"/>
        <v>-1.889620149296529E+17</v>
      </c>
      <c r="F86" s="14">
        <f t="shared" si="4"/>
        <v>16.39854642264429</v>
      </c>
    </row>
    <row r="87" spans="1:6" ht="12.75">
      <c r="A87" s="14">
        <f t="shared" si="8"/>
        <v>22.32384306050736</v>
      </c>
      <c r="B87" s="14">
        <f t="shared" si="5"/>
        <v>126.6048052930543</v>
      </c>
      <c r="C87" s="14">
        <f t="shared" si="6"/>
        <v>47.27077214458598</v>
      </c>
      <c r="D87" s="13">
        <v>0</v>
      </c>
      <c r="E87" s="15">
        <f t="shared" si="7"/>
        <v>-1.9571065831999763E+17</v>
      </c>
      <c r="F87" s="14">
        <f t="shared" si="4"/>
        <v>16.39854642264429</v>
      </c>
    </row>
    <row r="88" spans="1:6" ht="12.75">
      <c r="A88" s="14">
        <f t="shared" si="8"/>
        <v>22.737247561627868</v>
      </c>
      <c r="B88" s="14">
        <f t="shared" si="5"/>
        <v>128.94933872440717</v>
      </c>
      <c r="C88" s="14">
        <f t="shared" si="6"/>
        <v>47.27077214458598</v>
      </c>
      <c r="D88" s="13">
        <v>0</v>
      </c>
      <c r="E88" s="15">
        <f t="shared" si="7"/>
        <v>-2.0245930171034237E+17</v>
      </c>
      <c r="F88" s="14">
        <f t="shared" si="4"/>
        <v>16.39854642264429</v>
      </c>
    </row>
    <row r="89" spans="1:6" ht="12.75">
      <c r="A89" s="14">
        <f t="shared" si="8"/>
        <v>23.150652062748375</v>
      </c>
      <c r="B89" s="14">
        <f t="shared" si="5"/>
        <v>131.29387215576003</v>
      </c>
      <c r="C89" s="14">
        <f t="shared" si="6"/>
        <v>47.27077214458598</v>
      </c>
      <c r="D89" s="13">
        <v>0</v>
      </c>
      <c r="E89" s="15">
        <f t="shared" si="7"/>
        <v>-2.092079451006871E+17</v>
      </c>
      <c r="F89" s="14">
        <f t="shared" si="4"/>
        <v>16.39854642264429</v>
      </c>
    </row>
    <row r="90" spans="1:6" ht="12.75">
      <c r="A90" s="14">
        <f t="shared" si="8"/>
        <v>23.56405656386888</v>
      </c>
      <c r="B90" s="14">
        <f t="shared" si="5"/>
        <v>133.63840558711289</v>
      </c>
      <c r="C90" s="14">
        <f t="shared" si="6"/>
        <v>47.27077214458598</v>
      </c>
      <c r="D90" s="13">
        <v>0</v>
      </c>
      <c r="E90" s="15">
        <f t="shared" si="7"/>
        <v>-2.1595658849103187E+17</v>
      </c>
      <c r="F90" s="14">
        <f t="shared" si="4"/>
        <v>16.39854642264429</v>
      </c>
    </row>
    <row r="91" spans="1:6" ht="12.75">
      <c r="A91" s="14">
        <f t="shared" si="8"/>
        <v>23.977461064989388</v>
      </c>
      <c r="B91" s="14">
        <f t="shared" si="5"/>
        <v>135.98293901846574</v>
      </c>
      <c r="C91" s="14">
        <f t="shared" si="6"/>
        <v>47.27077214458598</v>
      </c>
      <c r="D91" s="13">
        <v>0</v>
      </c>
      <c r="E91" s="15">
        <f t="shared" si="7"/>
        <v>-2.227052318813766E+17</v>
      </c>
      <c r="F91" s="14">
        <f t="shared" si="4"/>
        <v>16.39854642264429</v>
      </c>
    </row>
    <row r="92" spans="1:6" ht="12.75">
      <c r="A92" s="14">
        <f t="shared" si="8"/>
        <v>24.390865566109895</v>
      </c>
      <c r="B92" s="14">
        <f t="shared" si="5"/>
        <v>138.3274724498186</v>
      </c>
      <c r="C92" s="14">
        <f t="shared" si="6"/>
        <v>47.27077214458598</v>
      </c>
      <c r="D92" s="13">
        <v>0</v>
      </c>
      <c r="E92" s="15">
        <f t="shared" si="7"/>
        <v>-2.2945387527172134E+17</v>
      </c>
      <c r="F92" s="14">
        <f t="shared" si="4"/>
        <v>16.39854642264429</v>
      </c>
    </row>
    <row r="93" spans="1:6" ht="12.75">
      <c r="A93" s="14">
        <f t="shared" si="8"/>
        <v>24.8042700672304</v>
      </c>
      <c r="B93" s="14">
        <f t="shared" si="5"/>
        <v>140.67200588117146</v>
      </c>
      <c r="C93" s="14">
        <f t="shared" si="6"/>
        <v>47.27077214458598</v>
      </c>
      <c r="D93" s="13">
        <v>0</v>
      </c>
      <c r="E93" s="15">
        <f t="shared" si="7"/>
        <v>-2.3620251866206608E+17</v>
      </c>
      <c r="F93" s="14">
        <f t="shared" si="4"/>
        <v>16.39854642264429</v>
      </c>
    </row>
    <row r="94" spans="1:6" ht="12.75">
      <c r="A94" s="14">
        <f t="shared" si="8"/>
        <v>25.21767456835091</v>
      </c>
      <c r="B94" s="14">
        <f t="shared" si="5"/>
        <v>143.01653931252432</v>
      </c>
      <c r="C94" s="14">
        <f t="shared" si="6"/>
        <v>47.27077214458598</v>
      </c>
      <c r="D94" s="13">
        <v>0</v>
      </c>
      <c r="E94" s="15">
        <f t="shared" si="7"/>
        <v>-2.4295116205241085E+17</v>
      </c>
      <c r="F94" s="14">
        <f t="shared" si="4"/>
        <v>16.39854642264429</v>
      </c>
    </row>
    <row r="95" spans="1:6" ht="12.75">
      <c r="A95" s="14">
        <f t="shared" si="8"/>
        <v>25.631079069471415</v>
      </c>
      <c r="B95" s="14">
        <f t="shared" si="5"/>
        <v>145.36107274387717</v>
      </c>
      <c r="C95" s="14">
        <f t="shared" si="6"/>
        <v>47.27077214458598</v>
      </c>
      <c r="D95" s="13">
        <v>0</v>
      </c>
      <c r="E95" s="15">
        <f t="shared" si="7"/>
        <v>-2.496998054427556E+17</v>
      </c>
      <c r="F95" s="14">
        <f t="shared" si="4"/>
        <v>16.39854642264429</v>
      </c>
    </row>
    <row r="96" spans="1:6" ht="12.75">
      <c r="A96" s="14">
        <f t="shared" si="8"/>
        <v>26.04448357059192</v>
      </c>
      <c r="B96" s="14">
        <f t="shared" si="5"/>
        <v>147.70560617523003</v>
      </c>
      <c r="C96" s="14">
        <f t="shared" si="6"/>
        <v>47.27077214458598</v>
      </c>
      <c r="D96" s="13">
        <v>0</v>
      </c>
      <c r="E96" s="15">
        <f t="shared" si="7"/>
        <v>-2.5644844883310032E+17</v>
      </c>
      <c r="F96" s="14">
        <f t="shared" si="4"/>
        <v>16.39854642264429</v>
      </c>
    </row>
    <row r="97" spans="1:6" ht="12.75">
      <c r="A97" s="14">
        <f t="shared" si="8"/>
        <v>26.45788807171243</v>
      </c>
      <c r="B97" s="14">
        <f aca="true" t="shared" si="9" ref="B97:B107">TAN($D$5)*A97</f>
        <v>150.0501396065829</v>
      </c>
      <c r="C97" s="14">
        <f aca="true" t="shared" si="10" ref="C97:C107">$B$3*SIN($D$5)</f>
        <v>47.27077214458598</v>
      </c>
      <c r="D97" s="13">
        <v>0</v>
      </c>
      <c r="E97" s="15">
        <f aca="true" t="shared" si="11" ref="E97:E107">(TAN($D$6))*($B$11-A97)</f>
        <v>-2.631970922234451E+17</v>
      </c>
      <c r="F97" s="14">
        <f t="shared" si="4"/>
        <v>16.39854642264429</v>
      </c>
    </row>
    <row r="98" spans="1:6" ht="12.75">
      <c r="A98" s="14">
        <f aca="true" t="shared" si="12" ref="A98:A107">A97+$B$11/25</f>
        <v>26.871292572832935</v>
      </c>
      <c r="B98" s="14">
        <f t="shared" si="9"/>
        <v>152.39467303793575</v>
      </c>
      <c r="C98" s="14">
        <f t="shared" si="10"/>
        <v>47.27077214458598</v>
      </c>
      <c r="D98" s="13">
        <v>0</v>
      </c>
      <c r="E98" s="15">
        <f t="shared" si="11"/>
        <v>-2.699457356137898E+17</v>
      </c>
      <c r="F98" s="14">
        <f aca="true" t="shared" si="13" ref="F98:F107">$B$28</f>
        <v>16.39854642264429</v>
      </c>
    </row>
    <row r="99" spans="1:6" ht="12.75">
      <c r="A99" s="14">
        <f t="shared" si="12"/>
        <v>27.284697073953442</v>
      </c>
      <c r="B99" s="14">
        <f t="shared" si="9"/>
        <v>154.7392064692886</v>
      </c>
      <c r="C99" s="14">
        <f t="shared" si="10"/>
        <v>47.27077214458598</v>
      </c>
      <c r="D99" s="13">
        <v>0</v>
      </c>
      <c r="E99" s="15">
        <f t="shared" si="11"/>
        <v>-2.766943790041346E+17</v>
      </c>
      <c r="F99" s="14">
        <f t="shared" si="13"/>
        <v>16.39854642264429</v>
      </c>
    </row>
    <row r="100" spans="1:6" ht="12.75">
      <c r="A100" s="14">
        <f t="shared" si="12"/>
        <v>27.69810157507395</v>
      </c>
      <c r="B100" s="14">
        <f t="shared" si="9"/>
        <v>157.08373990064146</v>
      </c>
      <c r="C100" s="14">
        <f t="shared" si="10"/>
        <v>47.27077214458598</v>
      </c>
      <c r="D100" s="13">
        <v>0</v>
      </c>
      <c r="E100" s="15">
        <f t="shared" si="11"/>
        <v>-2.8344302239447926E+17</v>
      </c>
      <c r="F100" s="14">
        <f t="shared" si="13"/>
        <v>16.39854642264429</v>
      </c>
    </row>
    <row r="101" spans="1:6" ht="12.75">
      <c r="A101" s="14">
        <f t="shared" si="12"/>
        <v>28.111506076194456</v>
      </c>
      <c r="B101" s="14">
        <f t="shared" si="9"/>
        <v>159.42827333199432</v>
      </c>
      <c r="C101" s="14">
        <f t="shared" si="10"/>
        <v>47.27077214458598</v>
      </c>
      <c r="D101" s="13">
        <v>0</v>
      </c>
      <c r="E101" s="15">
        <f t="shared" si="11"/>
        <v>-2.9019166578482406E+17</v>
      </c>
      <c r="F101" s="14">
        <f t="shared" si="13"/>
        <v>16.39854642264429</v>
      </c>
    </row>
    <row r="102" spans="1:6" ht="12.75">
      <c r="A102" s="14">
        <f t="shared" si="12"/>
        <v>28.524910577314962</v>
      </c>
      <c r="B102" s="14">
        <f t="shared" si="9"/>
        <v>161.77280676334718</v>
      </c>
      <c r="C102" s="14">
        <f t="shared" si="10"/>
        <v>47.27077214458598</v>
      </c>
      <c r="D102" s="13">
        <v>0</v>
      </c>
      <c r="E102" s="15">
        <f t="shared" si="11"/>
        <v>-2.969403091751688E+17</v>
      </c>
      <c r="F102" s="14">
        <f t="shared" si="13"/>
        <v>16.39854642264429</v>
      </c>
    </row>
    <row r="103" spans="1:6" ht="12.75">
      <c r="A103" s="14">
        <f t="shared" si="12"/>
        <v>28.93831507843547</v>
      </c>
      <c r="B103" s="14">
        <f t="shared" si="9"/>
        <v>164.11734019470003</v>
      </c>
      <c r="C103" s="14">
        <f t="shared" si="10"/>
        <v>47.27077214458598</v>
      </c>
      <c r="D103" s="13">
        <v>0</v>
      </c>
      <c r="E103" s="15">
        <f t="shared" si="11"/>
        <v>-3.036889525655136E+17</v>
      </c>
      <c r="F103" s="14">
        <f t="shared" si="13"/>
        <v>16.39854642264429</v>
      </c>
    </row>
    <row r="104" spans="1:6" ht="12.75">
      <c r="A104" s="14">
        <f t="shared" si="12"/>
        <v>29.351719579555976</v>
      </c>
      <c r="B104" s="14">
        <f t="shared" si="9"/>
        <v>166.4618736260529</v>
      </c>
      <c r="C104" s="14">
        <f t="shared" si="10"/>
        <v>47.27077214458598</v>
      </c>
      <c r="D104" s="13">
        <v>0</v>
      </c>
      <c r="E104" s="15">
        <f t="shared" si="11"/>
        <v>-3.1043759595585824E+17</v>
      </c>
      <c r="F104" s="14">
        <f t="shared" si="13"/>
        <v>16.39854642264429</v>
      </c>
    </row>
    <row r="105" spans="1:6" ht="12.75">
      <c r="A105" s="14">
        <f t="shared" si="12"/>
        <v>29.765124080676483</v>
      </c>
      <c r="B105" s="14">
        <f t="shared" si="9"/>
        <v>168.80640705740575</v>
      </c>
      <c r="C105" s="14">
        <f t="shared" si="10"/>
        <v>47.27077214458598</v>
      </c>
      <c r="D105" s="13">
        <v>0</v>
      </c>
      <c r="E105" s="15">
        <f t="shared" si="11"/>
        <v>-3.171862393462031E+17</v>
      </c>
      <c r="F105" s="14">
        <f t="shared" si="13"/>
        <v>16.39854642264429</v>
      </c>
    </row>
    <row r="106" spans="1:6" ht="12.75">
      <c r="A106" s="14">
        <f t="shared" si="12"/>
        <v>30.17852858179699</v>
      </c>
      <c r="B106" s="14">
        <f t="shared" si="9"/>
        <v>171.1509404887586</v>
      </c>
      <c r="C106" s="14">
        <f t="shared" si="10"/>
        <v>47.27077214458598</v>
      </c>
      <c r="D106" s="13">
        <v>0</v>
      </c>
      <c r="E106" s="15">
        <f t="shared" si="11"/>
        <v>-3.239348827365478E+17</v>
      </c>
      <c r="F106" s="14">
        <f t="shared" si="13"/>
        <v>16.39854642264429</v>
      </c>
    </row>
    <row r="107" spans="1:6" ht="12.75">
      <c r="A107" s="14">
        <f t="shared" si="12"/>
        <v>30.591933082917496</v>
      </c>
      <c r="B107" s="14">
        <f t="shared" si="9"/>
        <v>173.49547392011146</v>
      </c>
      <c r="C107" s="14">
        <f t="shared" si="10"/>
        <v>47.27077214458598</v>
      </c>
      <c r="D107" s="13">
        <v>0</v>
      </c>
      <c r="E107" s="15">
        <f t="shared" si="11"/>
        <v>-3.3068352612689254E+17</v>
      </c>
      <c r="F107" s="14">
        <f t="shared" si="13"/>
        <v>16.39854642264429</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Kristopher Seluga</dc:creator>
  <cp:keywords/>
  <dc:description/>
  <cp:lastModifiedBy>Kristopher Seluga</cp:lastModifiedBy>
  <dcterms:created xsi:type="dcterms:W3CDTF">1999-11-02T01:12:18Z</dcterms:created>
  <dcterms:modified xsi:type="dcterms:W3CDTF">1999-11-07T09:14:36Z</dcterms:modified>
  <cp:category/>
  <cp:version/>
  <cp:contentType/>
  <cp:contentStatus/>
</cp:coreProperties>
</file>